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6585" tabRatio="638" firstSheet="3" activeTab="6"/>
  </bookViews>
  <sheets>
    <sheet name="Base" sheetId="1" r:id="rId1"/>
    <sheet name="Métrico - Imperial" sheetId="2" r:id="rId2"/>
    <sheet name="Português - Métrico (m3)" sheetId="3" r:id="rId3"/>
    <sheet name="Português - Métrico (L)" sheetId="4" r:id="rId4"/>
    <sheet name="English - Metric (m3)" sheetId="5" r:id="rId5"/>
    <sheet name="English - Metric (L)" sheetId="6" r:id="rId6"/>
    <sheet name="English - Imperial" sheetId="7" r:id="rId7"/>
  </sheets>
  <definedNames>
    <definedName name="_xlnm.Print_Area" localSheetId="6">'English - Imperial'!$B$2:$J$61</definedName>
    <definedName name="_xlnm.Print_Area" localSheetId="5">'English - Metric (L)'!$B$2:$J$61</definedName>
    <definedName name="_xlnm.Print_Area" localSheetId="4">'English - Metric (m3)'!$B$2:$J$61</definedName>
    <definedName name="_xlnm.Print_Area" localSheetId="3">'Português - Métrico (L)'!$B$2:$J$61</definedName>
    <definedName name="_xlnm.Print_Area" localSheetId="2">'Português - Métrico (m3)'!$B$2:$J$61</definedName>
  </definedNames>
  <calcPr fullCalcOnLoad="1"/>
</workbook>
</file>

<file path=xl/sharedStrings.xml><?xml version="1.0" encoding="utf-8"?>
<sst xmlns="http://schemas.openxmlformats.org/spreadsheetml/2006/main" count="199" uniqueCount="179">
  <si>
    <t>Volume por Ciclo
(m3)</t>
  </si>
  <si>
    <t>Escorregamento
1</t>
  </si>
  <si>
    <t>Escorregamento
2</t>
  </si>
  <si>
    <t>Escorregamento
3</t>
  </si>
  <si>
    <t>Rotação
Máxima</t>
  </si>
  <si>
    <t>Número de Estágios</t>
  </si>
  <si>
    <t>Rotações</t>
  </si>
  <si>
    <t>Potência (HP)</t>
  </si>
  <si>
    <t>Vazão (gpm)</t>
  </si>
  <si>
    <t>Potência (KW)</t>
  </si>
  <si>
    <t xml:space="preserve"> </t>
  </si>
  <si>
    <t>CURVA DE PERFORMANCE</t>
  </si>
  <si>
    <t>Modelo:</t>
  </si>
  <si>
    <r>
      <t>Vazão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</si>
  <si>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PERFORMANCE CHART</t>
  </si>
  <si>
    <t>Industrial Pumps</t>
  </si>
  <si>
    <t>Model:</t>
  </si>
  <si>
    <r>
      <t>Kgf/cm</t>
    </r>
    <r>
      <rPr>
        <vertAlign val="superscript"/>
        <sz val="10"/>
        <rFont val="Arial"/>
        <family val="2"/>
      </rPr>
      <t>²</t>
    </r>
  </si>
  <si>
    <t>PSI</t>
  </si>
  <si>
    <t>HF-20</t>
  </si>
  <si>
    <t>HX-20</t>
  </si>
  <si>
    <t>2HF-20</t>
  </si>
  <si>
    <t>4HF-20</t>
  </si>
  <si>
    <t>HF-30</t>
  </si>
  <si>
    <t>2HF-30</t>
  </si>
  <si>
    <t>4HF-30</t>
  </si>
  <si>
    <t>HF-40</t>
  </si>
  <si>
    <t>2HF-40</t>
  </si>
  <si>
    <t>4HF-40</t>
  </si>
  <si>
    <t>2HF-50</t>
  </si>
  <si>
    <t>4HF-50</t>
  </si>
  <si>
    <t>2HF-60</t>
  </si>
  <si>
    <t>4HF-60</t>
  </si>
  <si>
    <t>2HF-70</t>
  </si>
  <si>
    <t>4HF-70</t>
  </si>
  <si>
    <t>HF-50L</t>
  </si>
  <si>
    <t>HF-60L</t>
  </si>
  <si>
    <t>HF-70L</t>
  </si>
  <si>
    <t>HF-80L</t>
  </si>
  <si>
    <t>HF-100L</t>
  </si>
  <si>
    <t>2HF-100L</t>
  </si>
  <si>
    <t>HF-100/2L</t>
  </si>
  <si>
    <t>HF-113L</t>
  </si>
  <si>
    <t>2HF-113L</t>
  </si>
  <si>
    <t>HF-120/2</t>
  </si>
  <si>
    <t>HF-200</t>
  </si>
  <si>
    <t>2HF-200</t>
  </si>
  <si>
    <t>2HX-20</t>
  </si>
  <si>
    <t>4HX-20</t>
  </si>
  <si>
    <t>HX-30</t>
  </si>
  <si>
    <t>2HX-30</t>
  </si>
  <si>
    <t>4HX-30</t>
  </si>
  <si>
    <t>HX-40</t>
  </si>
  <si>
    <t>2HX-40</t>
  </si>
  <si>
    <t>4HX-40</t>
  </si>
  <si>
    <t>HX-50L</t>
  </si>
  <si>
    <t>2HX-50</t>
  </si>
  <si>
    <t>4HX-50</t>
  </si>
  <si>
    <t>HX-60L</t>
  </si>
  <si>
    <t>2HX-60</t>
  </si>
  <si>
    <t>4HX-60</t>
  </si>
  <si>
    <t>HX-70L</t>
  </si>
  <si>
    <t>2HX-70</t>
  </si>
  <si>
    <t>4HX-70</t>
  </si>
  <si>
    <t>HX-80L</t>
  </si>
  <si>
    <t>2HX-80</t>
  </si>
  <si>
    <t>HX-100L</t>
  </si>
  <si>
    <t>2HX-100L</t>
  </si>
  <si>
    <t>HX-100/2L</t>
  </si>
  <si>
    <t>HX-113L</t>
  </si>
  <si>
    <t>2HX-113L</t>
  </si>
  <si>
    <t>HX-120/2</t>
  </si>
  <si>
    <t>HX-200</t>
  </si>
  <si>
    <t>2HX-200</t>
  </si>
  <si>
    <t>HS-20</t>
  </si>
  <si>
    <t>HS-30</t>
  </si>
  <si>
    <t>HS-40</t>
  </si>
  <si>
    <t>HS-50</t>
  </si>
  <si>
    <t>HS-60</t>
  </si>
  <si>
    <t>HS-70</t>
  </si>
  <si>
    <t>HS-80</t>
  </si>
  <si>
    <t>Bombas Industriais</t>
  </si>
  <si>
    <t>10TR-40</t>
  </si>
  <si>
    <t>20TR-40</t>
  </si>
  <si>
    <t>7TR-53</t>
  </si>
  <si>
    <t>15TR-53</t>
  </si>
  <si>
    <t>6TR-65</t>
  </si>
  <si>
    <t>12TR-65</t>
  </si>
  <si>
    <t>5TR-74</t>
  </si>
  <si>
    <t>10TR-74</t>
  </si>
  <si>
    <t>4TR-86</t>
  </si>
  <si>
    <t>8TR-86</t>
  </si>
  <si>
    <t>WL 3</t>
  </si>
  <si>
    <t>WL 4</t>
  </si>
  <si>
    <t>WL 6</t>
  </si>
  <si>
    <t>WL 8</t>
  </si>
  <si>
    <t>WL 10</t>
  </si>
  <si>
    <t>WL 10H</t>
  </si>
  <si>
    <t>WL 12</t>
  </si>
  <si>
    <t>WL 12H</t>
  </si>
  <si>
    <t>WO 12</t>
  </si>
  <si>
    <t>WO 22</t>
  </si>
  <si>
    <t>WO 36</t>
  </si>
  <si>
    <t>WO 65</t>
  </si>
  <si>
    <t>WO 115</t>
  </si>
  <si>
    <t>WO 175</t>
  </si>
  <si>
    <t>WO 345</t>
  </si>
  <si>
    <t>2WL 3</t>
  </si>
  <si>
    <t>2WL 4</t>
  </si>
  <si>
    <t>2WL 6</t>
  </si>
  <si>
    <t>2WL 8</t>
  </si>
  <si>
    <t>2WL 10</t>
  </si>
  <si>
    <t>2WL 10H</t>
  </si>
  <si>
    <t>2WO 12</t>
  </si>
  <si>
    <t>2WO 22</t>
  </si>
  <si>
    <t>2WO 36</t>
  </si>
  <si>
    <t>2WO 65</t>
  </si>
  <si>
    <t>2WO 115</t>
  </si>
  <si>
    <t>2WO 175</t>
  </si>
  <si>
    <t>3WL 3</t>
  </si>
  <si>
    <t>3WL 4</t>
  </si>
  <si>
    <t>3WL 6</t>
  </si>
  <si>
    <t>3WL 8</t>
  </si>
  <si>
    <t>HD-10</t>
  </si>
  <si>
    <t>HD-15</t>
  </si>
  <si>
    <t>HD-20</t>
  </si>
  <si>
    <t>Vazão (L/h)</t>
  </si>
  <si>
    <t>2HF-100/2L</t>
  </si>
  <si>
    <t>PRA</t>
  </si>
  <si>
    <t>HD-20/2</t>
  </si>
  <si>
    <t>2HT-148</t>
  </si>
  <si>
    <t>3HT-131</t>
  </si>
  <si>
    <t>HT-148</t>
  </si>
  <si>
    <t>2HT-131</t>
  </si>
  <si>
    <t>HT-131</t>
  </si>
  <si>
    <t>6HT-125</t>
  </si>
  <si>
    <t>4HT-125</t>
  </si>
  <si>
    <t>3HT-114</t>
  </si>
  <si>
    <t>HT-114</t>
  </si>
  <si>
    <t>4HT-90</t>
  </si>
  <si>
    <t>3HT-90</t>
  </si>
  <si>
    <t>2HT-90</t>
  </si>
  <si>
    <t>HT-90</t>
  </si>
  <si>
    <t>HT-24</t>
  </si>
  <si>
    <t>2HT-24</t>
  </si>
  <si>
    <t>HT-32</t>
  </si>
  <si>
    <t>2HT-32</t>
  </si>
  <si>
    <t>HT-40</t>
  </si>
  <si>
    <t>2HT-40</t>
  </si>
  <si>
    <t>HT-53</t>
  </si>
  <si>
    <t>2HT-53</t>
  </si>
  <si>
    <t>4HT-53</t>
  </si>
  <si>
    <t>HT-65</t>
  </si>
  <si>
    <t>2HT-65</t>
  </si>
  <si>
    <t>HT-76</t>
  </si>
  <si>
    <t>2HT-76</t>
  </si>
  <si>
    <t>3HT-76</t>
  </si>
  <si>
    <t>HT-60</t>
  </si>
  <si>
    <t>3HT-53</t>
  </si>
  <si>
    <t>HT-125</t>
  </si>
  <si>
    <t>2HT-125</t>
  </si>
  <si>
    <t>2HF-80L</t>
  </si>
  <si>
    <t>4HF-80L</t>
  </si>
  <si>
    <t>3HT-65</t>
  </si>
  <si>
    <t>2HT-114</t>
  </si>
  <si>
    <t>HT-50</t>
  </si>
  <si>
    <t>2HT-50</t>
  </si>
  <si>
    <t>4HT-50</t>
  </si>
  <si>
    <t>HT-30</t>
  </si>
  <si>
    <t>2HT-30</t>
  </si>
  <si>
    <t>4HT-30</t>
  </si>
  <si>
    <t>HT-45</t>
  </si>
  <si>
    <t>HD-06</t>
  </si>
  <si>
    <t>HT-76L</t>
  </si>
  <si>
    <t>2HT-76L</t>
  </si>
  <si>
    <t>21.35-3000H</t>
  </si>
  <si>
    <t>27.32-1000H</t>
  </si>
  <si>
    <t>6HF-60L</t>
  </si>
  <si>
    <t>3HT-40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</si>
</sst>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R$&quot;#,##0_);\(&quot;R$&quot;#,##0\)"/>
    <numFmt numFmtId="186" formatCode="&quot;R$&quot;#,##0_);[Red]\(&quot;R$&quot;#,##0\)"/>
    <numFmt numFmtId="187" formatCode="&quot;R$&quot;#,##0.00_);\(&quot;R$&quot;#,##0.00\)"/>
    <numFmt numFmtId="188" formatCode="&quot;R$&quot;#,##0.00_);[Red]\(&quot;R$&quot;#,##0.00\)"/>
    <numFmt numFmtId="189" formatCode="_(&quot;R$&quot;* #,##0_);_(&quot;R$&quot;* \(#,##0\);_(&quot;R$&quot;* &quot;-&quot;_);_(@_)"/>
    <numFmt numFmtId="190" formatCode="_(&quot;R$&quot;* #,##0.00_);_(&quot;R$&quot;* \(#,##0.00\);_(&quot;R$&quot;* &quot;-&quot;??_);_(@_)"/>
    <numFmt numFmtId="191" formatCode="0.0%"/>
    <numFmt numFmtId="192" formatCode="0.000000000"/>
    <numFmt numFmtId="193" formatCode=".000"/>
    <numFmt numFmtId="194" formatCode="00.000"/>
    <numFmt numFmtId="195" formatCode="#.000"/>
    <numFmt numFmtId="196" formatCode="0.0000E+00;\ĝ"/>
    <numFmt numFmtId="197" formatCode="0.0000E+00;\┘"/>
    <numFmt numFmtId="198" formatCode="0.000E+00;\┘"/>
    <numFmt numFmtId="199" formatCode="0.00E+00;\┘"/>
    <numFmt numFmtId="200" formatCode="0.0E+00;\┘"/>
    <numFmt numFmtId="201" formatCode="0.0000000000"/>
    <numFmt numFmtId="202" formatCode="#,##0.00000"/>
    <numFmt numFmtId="203" formatCode="0.00000000000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Dutch801 Rm BT"/>
      <family val="1"/>
    </font>
    <font>
      <b/>
      <sz val="10"/>
      <name val="Arial"/>
      <family val="2"/>
    </font>
    <font>
      <sz val="11.5"/>
      <color indexed="8"/>
      <name val="Arial"/>
      <family val="0"/>
    </font>
    <font>
      <sz val="10"/>
      <color indexed="8"/>
      <name val="Arial"/>
      <family val="0"/>
    </font>
    <font>
      <sz val="5.7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hidden="1"/>
    </xf>
    <xf numFmtId="178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right"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6" fillId="33" borderId="15" xfId="0" applyFont="1" applyFill="1" applyBorder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178" fontId="0" fillId="0" borderId="0" xfId="0" applyNumberFormat="1" applyFont="1" applyAlignment="1" applyProtection="1">
      <alignment/>
      <protection hidden="1"/>
    </xf>
    <xf numFmtId="20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Água a 20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Estator 70 Shore 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45"/>
          <c:w val="0.9162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'Métrico - Imperial'!$C$17</c:f>
              <c:strCache>
                <c:ptCount val="1"/>
                <c:pt idx="0">
                  <c:v>0 Kgf/cm²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Imperial'!$E$7:$I$7</c:f>
              <c:numCache>
                <c:ptCount val="5"/>
                <c:pt idx="0">
                  <c:v>10.535424</c:v>
                </c:pt>
                <c:pt idx="1">
                  <c:v>21.070848</c:v>
                </c:pt>
                <c:pt idx="2">
                  <c:v>42.141696</c:v>
                </c:pt>
                <c:pt idx="3">
                  <c:v>63.212544</c:v>
                </c:pt>
                <c:pt idx="4">
                  <c:v>84.283392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'Métrico - Imperial'!$C$18</c:f>
              <c:strCache>
                <c:ptCount val="1"/>
                <c:pt idx="0">
                  <c:v>2 Kgf/cm²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Imperial'!$E$8:$I$8</c:f>
              <c:numCache>
                <c:ptCount val="5"/>
                <c:pt idx="0">
                  <c:v>7.264843985651327</c:v>
                </c:pt>
                <c:pt idx="1">
                  <c:v>17.800267985651328</c:v>
                </c:pt>
                <c:pt idx="2">
                  <c:v>38.87111598565133</c:v>
                </c:pt>
                <c:pt idx="3">
                  <c:v>59.94196398565133</c:v>
                </c:pt>
                <c:pt idx="4">
                  <c:v>81.01281198565133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'Métrico - Imperial'!$C$19</c:f>
              <c:strCache>
                <c:ptCount val="1"/>
                <c:pt idx="0">
                  <c:v>4 Kgf/cm²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Imperial'!$E$9:$I$9</c:f>
              <c:numCache>
                <c:ptCount val="5"/>
                <c:pt idx="0">
                  <c:v>0.7236839569539857</c:v>
                </c:pt>
                <c:pt idx="1">
                  <c:v>11.259107956953986</c:v>
                </c:pt>
                <c:pt idx="2">
                  <c:v>32.32995595695399</c:v>
                </c:pt>
                <c:pt idx="3">
                  <c:v>53.400803956953986</c:v>
                </c:pt>
                <c:pt idx="4">
                  <c:v>74.47165195695399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'Métrico - Imperial'!$C$20</c:f>
              <c:strCache>
                <c:ptCount val="1"/>
                <c:pt idx="0">
                  <c:v>6 Kgf/cm²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Imperial'!$E$10:$I$10</c:f>
              <c:numCache>
                <c:ptCount val="5"/>
                <c:pt idx="0">
                  <c:v>-9.088056086092037</c:v>
                </c:pt>
                <c:pt idx="1">
                  <c:v>1.4473679139079643</c:v>
                </c:pt>
                <c:pt idx="2">
                  <c:v>22.518215913907966</c:v>
                </c:pt>
                <c:pt idx="3">
                  <c:v>43.589063913907964</c:v>
                </c:pt>
                <c:pt idx="4">
                  <c:v>64.65991191390796</c:v>
                </c:pt>
              </c:numCache>
            </c:numRef>
          </c:yVal>
          <c:smooth val="0"/>
        </c:ser>
        <c:axId val="41412360"/>
        <c:axId val="37166921"/>
      </c:scatterChart>
      <c:valAx>
        <c:axId val="4141236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crossBetween val="midCat"/>
        <c:dispUnits/>
      </c:valAx>
      <c:valAx>
        <c:axId val="371669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/h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2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"/>
          <c:y val="0.963"/>
          <c:w val="0.605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175"/>
          <c:y val="0.0435"/>
          <c:w val="0.9202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'Métrico - Imperial'!$C$18</c:f>
              <c:strCache>
                <c:ptCount val="1"/>
                <c:pt idx="0">
                  <c:v>2 Kgf/cm²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Imperial'!$E$18:$I$18</c:f>
              <c:numCache>
                <c:ptCount val="5"/>
                <c:pt idx="0">
                  <c:v>1.1148596825396826</c:v>
                </c:pt>
                <c:pt idx="1">
                  <c:v>2.229719365079365</c:v>
                </c:pt>
                <c:pt idx="2">
                  <c:v>4.45943873015873</c:v>
                </c:pt>
                <c:pt idx="3">
                  <c:v>6.689158095238096</c:v>
                </c:pt>
                <c:pt idx="4">
                  <c:v>8.91887746031746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'Métrico - Imperial'!$C$19</c:f>
              <c:strCache>
                <c:ptCount val="1"/>
                <c:pt idx="0">
                  <c:v>4 Kgf/cm²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Imperial'!$E$19:$I$19</c:f>
              <c:numCache>
                <c:ptCount val="5"/>
                <c:pt idx="0">
                  <c:v>2.229719365079365</c:v>
                </c:pt>
                <c:pt idx="1">
                  <c:v>4.45943873015873</c:v>
                </c:pt>
                <c:pt idx="2">
                  <c:v>8.91887746031746</c:v>
                </c:pt>
                <c:pt idx="3">
                  <c:v>13.378316190476191</c:v>
                </c:pt>
                <c:pt idx="4">
                  <c:v>17.83775492063492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'Métrico - Imperial'!$C$20</c:f>
              <c:strCache>
                <c:ptCount val="1"/>
                <c:pt idx="0">
                  <c:v>6 Kgf/cm²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Imperial'!$E$20:$I$20</c:f>
              <c:numCache>
                <c:ptCount val="5"/>
                <c:pt idx="0">
                  <c:v>3.344579047619048</c:v>
                </c:pt>
                <c:pt idx="1">
                  <c:v>6.689158095238096</c:v>
                </c:pt>
                <c:pt idx="2">
                  <c:v>13.378316190476191</c:v>
                </c:pt>
                <c:pt idx="3">
                  <c:v>20.067474285714287</c:v>
                </c:pt>
                <c:pt idx="4">
                  <c:v>26.756632380952382</c:v>
                </c:pt>
              </c:numCache>
            </c:numRef>
          </c:yVal>
          <c:smooth val="0"/>
        </c:ser>
        <c:axId val="26084962"/>
        <c:axId val="33438067"/>
      </c:scatterChart>
      <c:valAx>
        <c:axId val="26084962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38067"/>
        <c:crosses val="autoZero"/>
        <c:crossBetween val="midCat"/>
        <c:dispUnits/>
      </c:valAx>
      <c:valAx>
        <c:axId val="334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4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175"/>
          <c:y val="0.0435"/>
          <c:w val="0.9202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'Métrico - Imperial'!$C$18</c:f>
              <c:strCache>
                <c:ptCount val="1"/>
                <c:pt idx="0">
                  <c:v>2 Kgf/cm²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Imperial'!$E$18:$I$18</c:f>
              <c:numCache>
                <c:ptCount val="5"/>
                <c:pt idx="0">
                  <c:v>1.1148596825396826</c:v>
                </c:pt>
                <c:pt idx="1">
                  <c:v>2.229719365079365</c:v>
                </c:pt>
                <c:pt idx="2">
                  <c:v>4.45943873015873</c:v>
                </c:pt>
                <c:pt idx="3">
                  <c:v>6.689158095238096</c:v>
                </c:pt>
                <c:pt idx="4">
                  <c:v>8.91887746031746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'Métrico - Imperial'!$C$19</c:f>
              <c:strCache>
                <c:ptCount val="1"/>
                <c:pt idx="0">
                  <c:v>4 Kgf/cm²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Imperial'!$E$19:$I$19</c:f>
              <c:numCache>
                <c:ptCount val="5"/>
                <c:pt idx="0">
                  <c:v>2.229719365079365</c:v>
                </c:pt>
                <c:pt idx="1">
                  <c:v>4.45943873015873</c:v>
                </c:pt>
                <c:pt idx="2">
                  <c:v>8.91887746031746</c:v>
                </c:pt>
                <c:pt idx="3">
                  <c:v>13.378316190476191</c:v>
                </c:pt>
                <c:pt idx="4">
                  <c:v>17.83775492063492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'Métrico - Imperial'!$C$20</c:f>
              <c:strCache>
                <c:ptCount val="1"/>
                <c:pt idx="0">
                  <c:v>6 Kgf/cm²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Imperial'!$E$20:$I$20</c:f>
              <c:numCache>
                <c:ptCount val="5"/>
                <c:pt idx="0">
                  <c:v>3.344579047619048</c:v>
                </c:pt>
                <c:pt idx="1">
                  <c:v>6.689158095238096</c:v>
                </c:pt>
                <c:pt idx="2">
                  <c:v>13.378316190476191</c:v>
                </c:pt>
                <c:pt idx="3">
                  <c:v>20.067474285714287</c:v>
                </c:pt>
                <c:pt idx="4">
                  <c:v>26.756632380952382</c:v>
                </c:pt>
              </c:numCache>
            </c:numRef>
          </c:yVal>
          <c:smooth val="0"/>
        </c:ser>
        <c:axId val="66066834"/>
        <c:axId val="57730595"/>
      </c:scatterChart>
      <c:valAx>
        <c:axId val="66066834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 val="autoZero"/>
        <c:crossBetween val="midCat"/>
        <c:dispUnits/>
      </c:valAx>
      <c:valAx>
        <c:axId val="57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6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Água a 20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Estator 70 Shore 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45"/>
          <c:w val="0.9162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'Métrico - Imperial'!$C$17</c:f>
              <c:strCache>
                <c:ptCount val="1"/>
                <c:pt idx="0">
                  <c:v>0 Kgf/cm²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Imperial'!$Q$7:$U$7</c:f>
              <c:numCache>
                <c:ptCount val="5"/>
                <c:pt idx="0">
                  <c:v>10535.424</c:v>
                </c:pt>
                <c:pt idx="1">
                  <c:v>21070.848</c:v>
                </c:pt>
                <c:pt idx="2">
                  <c:v>42141.696</c:v>
                </c:pt>
                <c:pt idx="3">
                  <c:v>63212.544</c:v>
                </c:pt>
                <c:pt idx="4">
                  <c:v>84283.392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'Métrico - Imperial'!$C$18</c:f>
              <c:strCache>
                <c:ptCount val="1"/>
                <c:pt idx="0">
                  <c:v>2 Kgf/cm²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Imperial'!$Q$8:$U$8</c:f>
              <c:numCache>
                <c:ptCount val="5"/>
                <c:pt idx="0">
                  <c:v>7264.843985651327</c:v>
                </c:pt>
                <c:pt idx="1">
                  <c:v>17800.267985651328</c:v>
                </c:pt>
                <c:pt idx="2">
                  <c:v>38871.115985651326</c:v>
                </c:pt>
                <c:pt idx="3">
                  <c:v>59941.963985651324</c:v>
                </c:pt>
                <c:pt idx="4">
                  <c:v>81012.81198565132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'Métrico - Imperial'!$C$19</c:f>
              <c:strCache>
                <c:ptCount val="1"/>
                <c:pt idx="0">
                  <c:v>4 Kgf/cm²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Imperial'!$Q$9:$U$9</c:f>
              <c:numCache>
                <c:ptCount val="5"/>
                <c:pt idx="0">
                  <c:v>723.6839569539857</c:v>
                </c:pt>
                <c:pt idx="1">
                  <c:v>11259.107956953987</c:v>
                </c:pt>
                <c:pt idx="2">
                  <c:v>32329.95595695399</c:v>
                </c:pt>
                <c:pt idx="3">
                  <c:v>53400.80395695398</c:v>
                </c:pt>
                <c:pt idx="4">
                  <c:v>74471.651956954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'Métrico - Imperial'!$C$20</c:f>
              <c:strCache>
                <c:ptCount val="1"/>
                <c:pt idx="0">
                  <c:v>6 Kgf/cm²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Imperial'!$Q$10:$U$10</c:f>
              <c:numCache>
                <c:ptCount val="5"/>
                <c:pt idx="0">
                  <c:v>-9088.056086092036</c:v>
                </c:pt>
                <c:pt idx="1">
                  <c:v>1447.3679139079643</c:v>
                </c:pt>
                <c:pt idx="2">
                  <c:v>22518.215913907967</c:v>
                </c:pt>
                <c:pt idx="3">
                  <c:v>43589.063913907965</c:v>
                </c:pt>
                <c:pt idx="4">
                  <c:v>64659.91191390796</c:v>
                </c:pt>
              </c:numCache>
            </c:numRef>
          </c:yVal>
          <c:smooth val="0"/>
        </c:ser>
        <c:axId val="49813308"/>
        <c:axId val="45666589"/>
      </c:scatterChart>
      <c:valAx>
        <c:axId val="4981330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6589"/>
        <c:crosses val="autoZero"/>
        <c:crossBetween val="midCat"/>
        <c:dispUnits/>
      </c:valAx>
      <c:valAx>
        <c:axId val="456665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L/h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3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25"/>
          <c:y val="0.963"/>
          <c:w val="0.605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175"/>
          <c:y val="0.0435"/>
          <c:w val="0.9202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'Métrico - Imperial'!$C$18</c:f>
              <c:strCache>
                <c:ptCount val="1"/>
                <c:pt idx="0">
                  <c:v>2 Kgf/cm²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Imperial'!$E$18:$I$18</c:f>
              <c:numCache>
                <c:ptCount val="5"/>
                <c:pt idx="0">
                  <c:v>1.1148596825396826</c:v>
                </c:pt>
                <c:pt idx="1">
                  <c:v>2.229719365079365</c:v>
                </c:pt>
                <c:pt idx="2">
                  <c:v>4.45943873015873</c:v>
                </c:pt>
                <c:pt idx="3">
                  <c:v>6.689158095238096</c:v>
                </c:pt>
                <c:pt idx="4">
                  <c:v>8.91887746031746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'Métrico - Imperial'!$C$19</c:f>
              <c:strCache>
                <c:ptCount val="1"/>
                <c:pt idx="0">
                  <c:v>4 Kgf/cm²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Imperial'!$E$19:$I$19</c:f>
              <c:numCache>
                <c:ptCount val="5"/>
                <c:pt idx="0">
                  <c:v>2.229719365079365</c:v>
                </c:pt>
                <c:pt idx="1">
                  <c:v>4.45943873015873</c:v>
                </c:pt>
                <c:pt idx="2">
                  <c:v>8.91887746031746</c:v>
                </c:pt>
                <c:pt idx="3">
                  <c:v>13.378316190476191</c:v>
                </c:pt>
                <c:pt idx="4">
                  <c:v>17.83775492063492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'Métrico - Imperial'!$C$20</c:f>
              <c:strCache>
                <c:ptCount val="1"/>
                <c:pt idx="0">
                  <c:v>6 Kgf/cm²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Imperial'!$E$20:$I$20</c:f>
              <c:numCache>
                <c:ptCount val="5"/>
                <c:pt idx="0">
                  <c:v>3.344579047619048</c:v>
                </c:pt>
                <c:pt idx="1">
                  <c:v>6.689158095238096</c:v>
                </c:pt>
                <c:pt idx="2">
                  <c:v>13.378316190476191</c:v>
                </c:pt>
                <c:pt idx="3">
                  <c:v>20.067474285714287</c:v>
                </c:pt>
                <c:pt idx="4">
                  <c:v>26.756632380952382</c:v>
                </c:pt>
              </c:numCache>
            </c:numRef>
          </c:yVal>
          <c:smooth val="0"/>
        </c:ser>
        <c:axId val="8346118"/>
        <c:axId val="8006199"/>
      </c:scatterChart>
      <c:valAx>
        <c:axId val="834611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199"/>
        <c:crosses val="autoZero"/>
        <c:crossBetween val="midCat"/>
        <c:dispUnits/>
      </c:valAx>
      <c:valAx>
        <c:axId val="800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6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@ 20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70 Shore 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475"/>
          <c:w val="0.91625"/>
          <c:h val="0.8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'Métrico - Imperial'!$C$17</c:f>
              <c:strCache>
                <c:ptCount val="1"/>
                <c:pt idx="0">
                  <c:v>0 Kgf/cm²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Imperial'!$E$7:$I$7</c:f>
              <c:numCache>
                <c:ptCount val="5"/>
                <c:pt idx="0">
                  <c:v>10.535424</c:v>
                </c:pt>
                <c:pt idx="1">
                  <c:v>21.070848</c:v>
                </c:pt>
                <c:pt idx="2">
                  <c:v>42.141696</c:v>
                </c:pt>
                <c:pt idx="3">
                  <c:v>63.212544</c:v>
                </c:pt>
                <c:pt idx="4">
                  <c:v>84.283392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'Métrico - Imperial'!$C$18</c:f>
              <c:strCache>
                <c:ptCount val="1"/>
                <c:pt idx="0">
                  <c:v>2 Kgf/cm²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Imperial'!$E$8:$I$8</c:f>
              <c:numCache>
                <c:ptCount val="5"/>
                <c:pt idx="0">
                  <c:v>7.264843985651327</c:v>
                </c:pt>
                <c:pt idx="1">
                  <c:v>17.800267985651328</c:v>
                </c:pt>
                <c:pt idx="2">
                  <c:v>38.87111598565133</c:v>
                </c:pt>
                <c:pt idx="3">
                  <c:v>59.94196398565133</c:v>
                </c:pt>
                <c:pt idx="4">
                  <c:v>81.01281198565133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'Métrico - Imperial'!$C$19</c:f>
              <c:strCache>
                <c:ptCount val="1"/>
                <c:pt idx="0">
                  <c:v>4 Kgf/cm²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Imperial'!$E$9:$I$9</c:f>
              <c:numCache>
                <c:ptCount val="5"/>
                <c:pt idx="0">
                  <c:v>0.7236839569539857</c:v>
                </c:pt>
                <c:pt idx="1">
                  <c:v>11.259107956953986</c:v>
                </c:pt>
                <c:pt idx="2">
                  <c:v>32.32995595695399</c:v>
                </c:pt>
                <c:pt idx="3">
                  <c:v>53.400803956953986</c:v>
                </c:pt>
                <c:pt idx="4">
                  <c:v>74.47165195695399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'Métrico - Imperial'!$C$20</c:f>
              <c:strCache>
                <c:ptCount val="1"/>
                <c:pt idx="0">
                  <c:v>6 Kgf/cm²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Imperial'!$E$10:$I$10</c:f>
              <c:numCache>
                <c:ptCount val="5"/>
                <c:pt idx="0">
                  <c:v>-9.088056086092037</c:v>
                </c:pt>
                <c:pt idx="1">
                  <c:v>1.4473679139079643</c:v>
                </c:pt>
                <c:pt idx="2">
                  <c:v>22.518215913907966</c:v>
                </c:pt>
                <c:pt idx="3">
                  <c:v>43.589063913907964</c:v>
                </c:pt>
                <c:pt idx="4">
                  <c:v>64.65991191390796</c:v>
                </c:pt>
              </c:numCache>
            </c:numRef>
          </c:yVal>
          <c:smooth val="0"/>
        </c:ser>
        <c:axId val="4946928"/>
        <c:axId val="44522353"/>
      </c:scatterChart>
      <c:valAx>
        <c:axId val="494692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2353"/>
        <c:crosses val="autoZero"/>
        <c:crossBetween val="midCat"/>
        <c:dispUnits/>
      </c:valAx>
      <c:valAx>
        <c:axId val="445223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/h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6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"/>
          <c:y val="0.963"/>
          <c:w val="0.605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175"/>
          <c:y val="0.0435"/>
          <c:w val="0.9202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'Métrico - Imperial'!$C$18</c:f>
              <c:strCache>
                <c:ptCount val="1"/>
                <c:pt idx="0">
                  <c:v>2 Kgf/cm²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Imperial'!$E$18:$I$18</c:f>
              <c:numCache>
                <c:ptCount val="5"/>
                <c:pt idx="0">
                  <c:v>1.1148596825396826</c:v>
                </c:pt>
                <c:pt idx="1">
                  <c:v>2.229719365079365</c:v>
                </c:pt>
                <c:pt idx="2">
                  <c:v>4.45943873015873</c:v>
                </c:pt>
                <c:pt idx="3">
                  <c:v>6.689158095238096</c:v>
                </c:pt>
                <c:pt idx="4">
                  <c:v>8.91887746031746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'Métrico - Imperial'!$C$19</c:f>
              <c:strCache>
                <c:ptCount val="1"/>
                <c:pt idx="0">
                  <c:v>4 Kgf/cm²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Imperial'!$E$19:$I$19</c:f>
              <c:numCache>
                <c:ptCount val="5"/>
                <c:pt idx="0">
                  <c:v>2.229719365079365</c:v>
                </c:pt>
                <c:pt idx="1">
                  <c:v>4.45943873015873</c:v>
                </c:pt>
                <c:pt idx="2">
                  <c:v>8.91887746031746</c:v>
                </c:pt>
                <c:pt idx="3">
                  <c:v>13.378316190476191</c:v>
                </c:pt>
                <c:pt idx="4">
                  <c:v>17.83775492063492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'Métrico - Imperial'!$C$20</c:f>
              <c:strCache>
                <c:ptCount val="1"/>
                <c:pt idx="0">
                  <c:v>6 Kgf/cm²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Imperial'!$E$20:$I$20</c:f>
              <c:numCache>
                <c:ptCount val="5"/>
                <c:pt idx="0">
                  <c:v>3.344579047619048</c:v>
                </c:pt>
                <c:pt idx="1">
                  <c:v>6.689158095238096</c:v>
                </c:pt>
                <c:pt idx="2">
                  <c:v>13.378316190476191</c:v>
                </c:pt>
                <c:pt idx="3">
                  <c:v>20.067474285714287</c:v>
                </c:pt>
                <c:pt idx="4">
                  <c:v>26.756632380952382</c:v>
                </c:pt>
              </c:numCache>
            </c:numRef>
          </c:yVal>
          <c:smooth val="0"/>
        </c:ser>
        <c:axId val="65156858"/>
        <c:axId val="49540811"/>
      </c:scatterChart>
      <c:valAx>
        <c:axId val="6515685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0811"/>
        <c:crosses val="autoZero"/>
        <c:crossBetween val="midCat"/>
        <c:dispUnits/>
      </c:valAx>
      <c:valAx>
        <c:axId val="4954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8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@ 20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70 Shore 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475"/>
          <c:w val="0.91625"/>
          <c:h val="0.8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'Métrico - Imperial'!$C$17</c:f>
              <c:strCache>
                <c:ptCount val="1"/>
                <c:pt idx="0">
                  <c:v>0 Kgf/cm²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Imperial'!$Q$7:$U$7</c:f>
              <c:numCache>
                <c:ptCount val="5"/>
                <c:pt idx="0">
                  <c:v>10535.424</c:v>
                </c:pt>
                <c:pt idx="1">
                  <c:v>21070.848</c:v>
                </c:pt>
                <c:pt idx="2">
                  <c:v>42141.696</c:v>
                </c:pt>
                <c:pt idx="3">
                  <c:v>63212.544</c:v>
                </c:pt>
                <c:pt idx="4">
                  <c:v>84283.392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'Métrico - Imperial'!$C$18</c:f>
              <c:strCache>
                <c:ptCount val="1"/>
                <c:pt idx="0">
                  <c:v>2 Kgf/cm²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Imperial'!$Q$8:$U$8</c:f>
              <c:numCache>
                <c:ptCount val="5"/>
                <c:pt idx="0">
                  <c:v>7264.843985651327</c:v>
                </c:pt>
                <c:pt idx="1">
                  <c:v>17800.267985651328</c:v>
                </c:pt>
                <c:pt idx="2">
                  <c:v>38871.115985651326</c:v>
                </c:pt>
                <c:pt idx="3">
                  <c:v>59941.963985651324</c:v>
                </c:pt>
                <c:pt idx="4">
                  <c:v>81012.81198565132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'Métrico - Imperial'!$C$19</c:f>
              <c:strCache>
                <c:ptCount val="1"/>
                <c:pt idx="0">
                  <c:v>4 Kgf/cm²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Imperial'!$Q$9:$U$9</c:f>
              <c:numCache>
                <c:ptCount val="5"/>
                <c:pt idx="0">
                  <c:v>723.6839569539857</c:v>
                </c:pt>
                <c:pt idx="1">
                  <c:v>11259.107956953987</c:v>
                </c:pt>
                <c:pt idx="2">
                  <c:v>32329.95595695399</c:v>
                </c:pt>
                <c:pt idx="3">
                  <c:v>53400.80395695398</c:v>
                </c:pt>
                <c:pt idx="4">
                  <c:v>74471.651956954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'Métrico - Imperial'!$C$20</c:f>
              <c:strCache>
                <c:ptCount val="1"/>
                <c:pt idx="0">
                  <c:v>6 Kgf/cm²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Imperial'!$Q$10:$U$10</c:f>
              <c:numCache>
                <c:ptCount val="5"/>
                <c:pt idx="0">
                  <c:v>-9088.056086092036</c:v>
                </c:pt>
                <c:pt idx="1">
                  <c:v>1447.3679139079643</c:v>
                </c:pt>
                <c:pt idx="2">
                  <c:v>22518.215913907967</c:v>
                </c:pt>
                <c:pt idx="3">
                  <c:v>43589.063913907965</c:v>
                </c:pt>
                <c:pt idx="4">
                  <c:v>64659.91191390796</c:v>
                </c:pt>
              </c:numCache>
            </c:numRef>
          </c:yVal>
          <c:smooth val="0"/>
        </c:ser>
        <c:axId val="43214116"/>
        <c:axId val="53382725"/>
      </c:scatterChart>
      <c:valAx>
        <c:axId val="4321411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crossBetween val="midCat"/>
        <c:dispUnits/>
      </c:valAx>
      <c:valAx>
        <c:axId val="533827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L/h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25"/>
          <c:y val="0.963"/>
          <c:w val="0.605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175"/>
          <c:y val="0.0435"/>
          <c:w val="0.92025"/>
          <c:h val="0.8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'Métrico - Imperial'!$C$18</c:f>
              <c:strCache>
                <c:ptCount val="1"/>
                <c:pt idx="0">
                  <c:v>2 Kgf/cm²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Imperial'!$E$18:$I$18</c:f>
              <c:numCache>
                <c:ptCount val="5"/>
                <c:pt idx="0">
                  <c:v>1.1148596825396826</c:v>
                </c:pt>
                <c:pt idx="1">
                  <c:v>2.229719365079365</c:v>
                </c:pt>
                <c:pt idx="2">
                  <c:v>4.45943873015873</c:v>
                </c:pt>
                <c:pt idx="3">
                  <c:v>6.689158095238096</c:v>
                </c:pt>
                <c:pt idx="4">
                  <c:v>8.91887746031746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'Métrico - Imperial'!$C$19</c:f>
              <c:strCache>
                <c:ptCount val="1"/>
                <c:pt idx="0">
                  <c:v>4 Kgf/cm²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Imperial'!$E$19:$I$19</c:f>
              <c:numCache>
                <c:ptCount val="5"/>
                <c:pt idx="0">
                  <c:v>2.229719365079365</c:v>
                </c:pt>
                <c:pt idx="1">
                  <c:v>4.45943873015873</c:v>
                </c:pt>
                <c:pt idx="2">
                  <c:v>8.91887746031746</c:v>
                </c:pt>
                <c:pt idx="3">
                  <c:v>13.378316190476191</c:v>
                </c:pt>
                <c:pt idx="4">
                  <c:v>17.83775492063492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'Métrico - Imperial'!$C$20</c:f>
              <c:strCache>
                <c:ptCount val="1"/>
                <c:pt idx="0">
                  <c:v>6 Kgf/cm²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'Métrico - Imperial'!$E$16:$I$16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Imperial'!$E$20:$I$20</c:f>
              <c:numCache>
                <c:ptCount val="5"/>
                <c:pt idx="0">
                  <c:v>3.344579047619048</c:v>
                </c:pt>
                <c:pt idx="1">
                  <c:v>6.689158095238096</c:v>
                </c:pt>
                <c:pt idx="2">
                  <c:v>13.378316190476191</c:v>
                </c:pt>
                <c:pt idx="3">
                  <c:v>20.067474285714287</c:v>
                </c:pt>
                <c:pt idx="4">
                  <c:v>26.756632380952382</c:v>
                </c:pt>
              </c:numCache>
            </c:numRef>
          </c:yVal>
          <c:smooth val="0"/>
        </c:ser>
        <c:axId val="10682478"/>
        <c:axId val="29033439"/>
      </c:scatterChart>
      <c:valAx>
        <c:axId val="1068247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3439"/>
        <c:crosses val="autoZero"/>
        <c:crossBetween val="midCat"/>
        <c:dispUnits/>
      </c:valAx>
      <c:valAx>
        <c:axId val="29033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2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@ 68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70 Shore 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45"/>
          <c:w val="0.9162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'Métrico - Imperial'!$D$17</c:f>
              <c:strCache>
                <c:ptCount val="1"/>
                <c:pt idx="0">
                  <c:v>0 PSI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Imperial'!$K$7:$O$7</c:f>
              <c:numCache>
                <c:ptCount val="5"/>
                <c:pt idx="0">
                  <c:v>46.38610226688</c:v>
                </c:pt>
                <c:pt idx="1">
                  <c:v>92.77220453376</c:v>
                </c:pt>
                <c:pt idx="2">
                  <c:v>185.54440906752</c:v>
                </c:pt>
                <c:pt idx="3">
                  <c:v>278.31661360128</c:v>
                </c:pt>
                <c:pt idx="4">
                  <c:v>371.08881813504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'Métrico - Imperial'!$D$18</c:f>
              <c:strCache>
                <c:ptCount val="1"/>
                <c:pt idx="0">
                  <c:v>28 PSI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Imperial'!$K$8:$O$8</c:f>
              <c:numCache>
                <c:ptCount val="5"/>
                <c:pt idx="0">
                  <c:v>31.986163639104657</c:v>
                </c:pt>
                <c:pt idx="1">
                  <c:v>78.37226590598466</c:v>
                </c:pt>
                <c:pt idx="2">
                  <c:v>171.14447043974468</c:v>
                </c:pt>
                <c:pt idx="3">
                  <c:v>263.91667497350466</c:v>
                </c:pt>
                <c:pt idx="4">
                  <c:v>356.68887950726463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'Métrico - Imperial'!$D$19</c:f>
              <c:strCache>
                <c:ptCount val="1"/>
                <c:pt idx="0">
                  <c:v>57 PSI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Imperial'!$K$9:$O$9</c:f>
              <c:numCache>
                <c:ptCount val="5"/>
                <c:pt idx="0">
                  <c:v>3.186286383553995</c:v>
                </c:pt>
                <c:pt idx="1">
                  <c:v>49.572388650434</c:v>
                </c:pt>
                <c:pt idx="2">
                  <c:v>142.344593184194</c:v>
                </c:pt>
                <c:pt idx="3">
                  <c:v>235.116797717954</c:v>
                </c:pt>
                <c:pt idx="4">
                  <c:v>327.88900225171403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'Métrico - Imperial'!$D$20</c:f>
              <c:strCache>
                <c:ptCount val="1"/>
                <c:pt idx="0">
                  <c:v>85 PSI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'Métrico - Imperial'!$E$6:$I$6</c:f>
              <c:numCache>
                <c:ptCount val="5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</c:numCache>
            </c:numRef>
          </c:xVal>
          <c:yVal>
            <c:numRef>
              <c:f>'Métrico - Imperial'!$K$10:$O$10</c:f>
              <c:numCache>
                <c:ptCount val="5"/>
                <c:pt idx="0">
                  <c:v>-40.01352949977205</c:v>
                </c:pt>
                <c:pt idx="1">
                  <c:v>6.372572767107958</c:v>
                </c:pt>
                <c:pt idx="2">
                  <c:v>99.14477730086797</c:v>
                </c:pt>
                <c:pt idx="3">
                  <c:v>191.91698183462796</c:v>
                </c:pt>
                <c:pt idx="4">
                  <c:v>284.68918636838794</c:v>
                </c:pt>
              </c:numCache>
            </c:numRef>
          </c:yVal>
          <c:smooth val="0"/>
        </c:ser>
        <c:axId val="59974360"/>
        <c:axId val="2898329"/>
      </c:scatterChart>
      <c:valAx>
        <c:axId val="5997436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crossBetween val="midCat"/>
        <c:dispUnits/>
      </c:valAx>
      <c:valAx>
        <c:axId val="28983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USGPM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4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63"/>
          <c:w val="0.471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cid:image001.png@01D1D090.EA743F5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cid:image001.png@01D1D090.EA743F5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cid:image001.png@01D1D090.EA743F5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cid:image001.png@01D1D090.EA743F5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cid:image001.png@01D1D090.EA743F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28575</xdr:rowOff>
    </xdr:from>
    <xdr:to>
      <xdr:col>9</xdr:col>
      <xdr:colOff>523875</xdr:colOff>
      <xdr:row>46</xdr:row>
      <xdr:rowOff>66675</xdr:rowOff>
    </xdr:to>
    <xdr:graphicFrame>
      <xdr:nvGraphicFramePr>
        <xdr:cNvPr id="1" name="Chart 6"/>
        <xdr:cNvGraphicFramePr/>
      </xdr:nvGraphicFramePr>
      <xdr:xfrm>
        <a:off x="685800" y="1066800"/>
        <a:ext cx="53244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46</xdr:row>
      <xdr:rowOff>123825</xdr:rowOff>
    </xdr:from>
    <xdr:to>
      <xdr:col>9</xdr:col>
      <xdr:colOff>533400</xdr:colOff>
      <xdr:row>60</xdr:row>
      <xdr:rowOff>133350</xdr:rowOff>
    </xdr:to>
    <xdr:graphicFrame>
      <xdr:nvGraphicFramePr>
        <xdr:cNvPr id="2" name="Chart 7"/>
        <xdr:cNvGraphicFramePr/>
      </xdr:nvGraphicFramePr>
      <xdr:xfrm>
        <a:off x="685800" y="7639050"/>
        <a:ext cx="53340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1</xdr:row>
      <xdr:rowOff>57150</xdr:rowOff>
    </xdr:from>
    <xdr:to>
      <xdr:col>4</xdr:col>
      <xdr:colOff>28575</xdr:colOff>
      <xdr:row>5</xdr:row>
      <xdr:rowOff>114300</xdr:rowOff>
    </xdr:to>
    <xdr:pic>
      <xdr:nvPicPr>
        <xdr:cNvPr id="3" name="Imagem 10" descr="Descrição: Descrição: Descrição: cid:image001.png@01D0CBAA.B5D63E6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85800" y="228600"/>
          <a:ext cx="1781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34</xdr:row>
      <xdr:rowOff>142875</xdr:rowOff>
    </xdr:from>
    <xdr:to>
      <xdr:col>4</xdr:col>
      <xdr:colOff>28575</xdr:colOff>
      <xdr:row>40</xdr:row>
      <xdr:rowOff>142875</xdr:rowOff>
    </xdr:to>
    <xdr:sp>
      <xdr:nvSpPr>
        <xdr:cNvPr id="4" name="Conector reto 2"/>
        <xdr:cNvSpPr>
          <a:spLocks/>
        </xdr:cNvSpPr>
      </xdr:nvSpPr>
      <xdr:spPr>
        <a:xfrm flipV="1">
          <a:off x="2457450" y="5715000"/>
          <a:ext cx="9525" cy="9715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142875</xdr:rowOff>
    </xdr:from>
    <xdr:to>
      <xdr:col>4</xdr:col>
      <xdr:colOff>38100</xdr:colOff>
      <xdr:row>34</xdr:row>
      <xdr:rowOff>142875</xdr:rowOff>
    </xdr:to>
    <xdr:sp>
      <xdr:nvSpPr>
        <xdr:cNvPr id="5" name="Conector reto 8"/>
        <xdr:cNvSpPr>
          <a:spLocks/>
        </xdr:cNvSpPr>
      </xdr:nvSpPr>
      <xdr:spPr>
        <a:xfrm flipV="1">
          <a:off x="1419225" y="5715000"/>
          <a:ext cx="10572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34</xdr:row>
      <xdr:rowOff>28575</xdr:rowOff>
    </xdr:from>
    <xdr:to>
      <xdr:col>2</xdr:col>
      <xdr:colOff>342900</xdr:colOff>
      <xdr:row>35</xdr:row>
      <xdr:rowOff>142875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1095375" y="56007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7,2</a:t>
          </a:r>
        </a:p>
      </xdr:txBody>
    </xdr:sp>
    <xdr:clientData/>
  </xdr:twoCellAnchor>
  <xdr:twoCellAnchor>
    <xdr:from>
      <xdr:col>3</xdr:col>
      <xdr:colOff>438150</xdr:colOff>
      <xdr:row>40</xdr:row>
      <xdr:rowOff>95250</xdr:rowOff>
    </xdr:from>
    <xdr:to>
      <xdr:col>4</xdr:col>
      <xdr:colOff>295275</xdr:colOff>
      <xdr:row>42</xdr:row>
      <xdr:rowOff>47625</xdr:rowOff>
    </xdr:to>
    <xdr:sp>
      <xdr:nvSpPr>
        <xdr:cNvPr id="7" name="CaixaDeTexto 12"/>
        <xdr:cNvSpPr txBox="1">
          <a:spLocks noChangeArrowheads="1"/>
        </xdr:cNvSpPr>
      </xdr:nvSpPr>
      <xdr:spPr>
        <a:xfrm>
          <a:off x="2266950" y="663892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185</a:t>
          </a:r>
        </a:p>
      </xdr:txBody>
    </xdr:sp>
    <xdr:clientData/>
  </xdr:twoCellAnchor>
  <xdr:twoCellAnchor>
    <xdr:from>
      <xdr:col>3</xdr:col>
      <xdr:colOff>609600</xdr:colOff>
      <xdr:row>55</xdr:row>
      <xdr:rowOff>9525</xdr:rowOff>
    </xdr:from>
    <xdr:to>
      <xdr:col>4</xdr:col>
      <xdr:colOff>0</xdr:colOff>
      <xdr:row>56</xdr:row>
      <xdr:rowOff>123825</xdr:rowOff>
    </xdr:to>
    <xdr:sp>
      <xdr:nvSpPr>
        <xdr:cNvPr id="8" name="Conector reto 20"/>
        <xdr:cNvSpPr>
          <a:spLocks/>
        </xdr:cNvSpPr>
      </xdr:nvSpPr>
      <xdr:spPr>
        <a:xfrm flipV="1">
          <a:off x="2438400" y="8982075"/>
          <a:ext cx="0" cy="2762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55</xdr:row>
      <xdr:rowOff>9525</xdr:rowOff>
    </xdr:from>
    <xdr:to>
      <xdr:col>4</xdr:col>
      <xdr:colOff>0</xdr:colOff>
      <xdr:row>55</xdr:row>
      <xdr:rowOff>9525</xdr:rowOff>
    </xdr:to>
    <xdr:sp>
      <xdr:nvSpPr>
        <xdr:cNvPr id="9" name="Conector reto 21"/>
        <xdr:cNvSpPr>
          <a:spLocks/>
        </xdr:cNvSpPr>
      </xdr:nvSpPr>
      <xdr:spPr>
        <a:xfrm>
          <a:off x="1409700" y="8982075"/>
          <a:ext cx="10287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54</xdr:row>
      <xdr:rowOff>38100</xdr:rowOff>
    </xdr:from>
    <xdr:to>
      <xdr:col>2</xdr:col>
      <xdr:colOff>371475</xdr:colOff>
      <xdr:row>56</xdr:row>
      <xdr:rowOff>28575</xdr:rowOff>
    </xdr:to>
    <xdr:sp>
      <xdr:nvSpPr>
        <xdr:cNvPr id="10" name="CaixaDeTexto 25"/>
        <xdr:cNvSpPr txBox="1">
          <a:spLocks noChangeArrowheads="1"/>
        </xdr:cNvSpPr>
      </xdr:nvSpPr>
      <xdr:spPr>
        <a:xfrm>
          <a:off x="1009650" y="8848725"/>
          <a:ext cx="581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14,2</a:t>
          </a:r>
        </a:p>
      </xdr:txBody>
    </xdr:sp>
    <xdr:clientData/>
  </xdr:twoCellAnchor>
  <xdr:twoCellAnchor>
    <xdr:from>
      <xdr:col>3</xdr:col>
      <xdr:colOff>428625</xdr:colOff>
      <xdr:row>56</xdr:row>
      <xdr:rowOff>85725</xdr:rowOff>
    </xdr:from>
    <xdr:to>
      <xdr:col>4</xdr:col>
      <xdr:colOff>285750</xdr:colOff>
      <xdr:row>58</xdr:row>
      <xdr:rowOff>38100</xdr:rowOff>
    </xdr:to>
    <xdr:sp>
      <xdr:nvSpPr>
        <xdr:cNvPr id="11" name="CaixaDeTexto 26"/>
        <xdr:cNvSpPr txBox="1">
          <a:spLocks noChangeArrowheads="1"/>
        </xdr:cNvSpPr>
      </xdr:nvSpPr>
      <xdr:spPr>
        <a:xfrm>
          <a:off x="2257425" y="92202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28575</xdr:rowOff>
    </xdr:from>
    <xdr:to>
      <xdr:col>9</xdr:col>
      <xdr:colOff>523875</xdr:colOff>
      <xdr:row>46</xdr:row>
      <xdr:rowOff>66675</xdr:rowOff>
    </xdr:to>
    <xdr:graphicFrame>
      <xdr:nvGraphicFramePr>
        <xdr:cNvPr id="1" name="Chart 3"/>
        <xdr:cNvGraphicFramePr/>
      </xdr:nvGraphicFramePr>
      <xdr:xfrm>
        <a:off x="685800" y="1057275"/>
        <a:ext cx="53244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46</xdr:row>
      <xdr:rowOff>123825</xdr:rowOff>
    </xdr:from>
    <xdr:to>
      <xdr:col>9</xdr:col>
      <xdr:colOff>533400</xdr:colOff>
      <xdr:row>60</xdr:row>
      <xdr:rowOff>133350</xdr:rowOff>
    </xdr:to>
    <xdr:graphicFrame>
      <xdr:nvGraphicFramePr>
        <xdr:cNvPr id="2" name="Chart 4"/>
        <xdr:cNvGraphicFramePr/>
      </xdr:nvGraphicFramePr>
      <xdr:xfrm>
        <a:off x="685800" y="7629525"/>
        <a:ext cx="53340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</xdr:row>
      <xdr:rowOff>57150</xdr:rowOff>
    </xdr:from>
    <xdr:to>
      <xdr:col>4</xdr:col>
      <xdr:colOff>47625</xdr:colOff>
      <xdr:row>5</xdr:row>
      <xdr:rowOff>114300</xdr:rowOff>
    </xdr:to>
    <xdr:pic>
      <xdr:nvPicPr>
        <xdr:cNvPr id="3" name="Imagem 10" descr="Descrição: Descrição: Descrição: cid:image001.png@01D0CBAA.B5D63E6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04850" y="228600"/>
          <a:ext cx="178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28575</xdr:rowOff>
    </xdr:from>
    <xdr:to>
      <xdr:col>9</xdr:col>
      <xdr:colOff>523875</xdr:colOff>
      <xdr:row>46</xdr:row>
      <xdr:rowOff>66675</xdr:rowOff>
    </xdr:to>
    <xdr:graphicFrame>
      <xdr:nvGraphicFramePr>
        <xdr:cNvPr id="1" name="Chart 3"/>
        <xdr:cNvGraphicFramePr/>
      </xdr:nvGraphicFramePr>
      <xdr:xfrm>
        <a:off x="685800" y="1057275"/>
        <a:ext cx="53244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46</xdr:row>
      <xdr:rowOff>123825</xdr:rowOff>
    </xdr:from>
    <xdr:to>
      <xdr:col>9</xdr:col>
      <xdr:colOff>533400</xdr:colOff>
      <xdr:row>60</xdr:row>
      <xdr:rowOff>133350</xdr:rowOff>
    </xdr:to>
    <xdr:graphicFrame>
      <xdr:nvGraphicFramePr>
        <xdr:cNvPr id="2" name="Chart 4"/>
        <xdr:cNvGraphicFramePr/>
      </xdr:nvGraphicFramePr>
      <xdr:xfrm>
        <a:off x="685800" y="7629525"/>
        <a:ext cx="53340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1</xdr:row>
      <xdr:rowOff>57150</xdr:rowOff>
    </xdr:from>
    <xdr:to>
      <xdr:col>4</xdr:col>
      <xdr:colOff>57150</xdr:colOff>
      <xdr:row>5</xdr:row>
      <xdr:rowOff>114300</xdr:rowOff>
    </xdr:to>
    <xdr:pic>
      <xdr:nvPicPr>
        <xdr:cNvPr id="3" name="Imagem 10" descr="Descrição: Descrição: Descrição: cid:image001.png@01D0CBAA.B5D63E6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14375" y="228600"/>
          <a:ext cx="178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28575</xdr:rowOff>
    </xdr:from>
    <xdr:to>
      <xdr:col>9</xdr:col>
      <xdr:colOff>523875</xdr:colOff>
      <xdr:row>46</xdr:row>
      <xdr:rowOff>66675</xdr:rowOff>
    </xdr:to>
    <xdr:graphicFrame>
      <xdr:nvGraphicFramePr>
        <xdr:cNvPr id="1" name="Chart 3"/>
        <xdr:cNvGraphicFramePr/>
      </xdr:nvGraphicFramePr>
      <xdr:xfrm>
        <a:off x="685800" y="1057275"/>
        <a:ext cx="53244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46</xdr:row>
      <xdr:rowOff>123825</xdr:rowOff>
    </xdr:from>
    <xdr:to>
      <xdr:col>9</xdr:col>
      <xdr:colOff>533400</xdr:colOff>
      <xdr:row>60</xdr:row>
      <xdr:rowOff>133350</xdr:rowOff>
    </xdr:to>
    <xdr:graphicFrame>
      <xdr:nvGraphicFramePr>
        <xdr:cNvPr id="2" name="Chart 4"/>
        <xdr:cNvGraphicFramePr/>
      </xdr:nvGraphicFramePr>
      <xdr:xfrm>
        <a:off x="685800" y="7629525"/>
        <a:ext cx="53340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104775</xdr:colOff>
      <xdr:row>1</xdr:row>
      <xdr:rowOff>76200</xdr:rowOff>
    </xdr:from>
    <xdr:to>
      <xdr:col>4</xdr:col>
      <xdr:colOff>57150</xdr:colOff>
      <xdr:row>5</xdr:row>
      <xdr:rowOff>133350</xdr:rowOff>
    </xdr:to>
    <xdr:pic>
      <xdr:nvPicPr>
        <xdr:cNvPr id="3" name="Imagem 10" descr="Descrição: Descrição: Descrição: cid:image001.png@01D0CBAA.B5D63E6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14375" y="247650"/>
          <a:ext cx="178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</xdr:row>
      <xdr:rowOff>28575</xdr:rowOff>
    </xdr:from>
    <xdr:to>
      <xdr:col>9</xdr:col>
      <xdr:colOff>523875</xdr:colOff>
      <xdr:row>46</xdr:row>
      <xdr:rowOff>66675</xdr:rowOff>
    </xdr:to>
    <xdr:graphicFrame>
      <xdr:nvGraphicFramePr>
        <xdr:cNvPr id="1" name="Chart 3"/>
        <xdr:cNvGraphicFramePr/>
      </xdr:nvGraphicFramePr>
      <xdr:xfrm>
        <a:off x="685800" y="1057275"/>
        <a:ext cx="53244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46</xdr:row>
      <xdr:rowOff>123825</xdr:rowOff>
    </xdr:from>
    <xdr:to>
      <xdr:col>9</xdr:col>
      <xdr:colOff>533400</xdr:colOff>
      <xdr:row>60</xdr:row>
      <xdr:rowOff>133350</xdr:rowOff>
    </xdr:to>
    <xdr:graphicFrame>
      <xdr:nvGraphicFramePr>
        <xdr:cNvPr id="2" name="Chart 4"/>
        <xdr:cNvGraphicFramePr/>
      </xdr:nvGraphicFramePr>
      <xdr:xfrm>
        <a:off x="685800" y="7629525"/>
        <a:ext cx="53340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</xdr:row>
      <xdr:rowOff>66675</xdr:rowOff>
    </xdr:from>
    <xdr:to>
      <xdr:col>4</xdr:col>
      <xdr:colOff>47625</xdr:colOff>
      <xdr:row>5</xdr:row>
      <xdr:rowOff>123825</xdr:rowOff>
    </xdr:to>
    <xdr:pic>
      <xdr:nvPicPr>
        <xdr:cNvPr id="3" name="Imagem 10" descr="Descrição: Descrição: Descrição: cid:image001.png@01D0CBAA.B5D63E6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04850" y="238125"/>
          <a:ext cx="178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4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H11" sqref="H11"/>
    </sheetView>
  </sheetViews>
  <sheetFormatPr defaultColWidth="9.140625" defaultRowHeight="12.75"/>
  <cols>
    <col min="1" max="2" width="9.140625" style="3" customWidth="1"/>
    <col min="3" max="3" width="13.57421875" style="3" bestFit="1" customWidth="1"/>
    <col min="4" max="4" width="17.140625" style="3" customWidth="1"/>
    <col min="5" max="7" width="15.00390625" style="3" customWidth="1"/>
    <col min="8" max="8" width="13.7109375" style="3" bestFit="1" customWidth="1"/>
    <col min="9" max="9" width="10.00390625" style="3" customWidth="1"/>
    <col min="10" max="16384" width="9.140625" style="3" customWidth="1"/>
  </cols>
  <sheetData>
    <row r="1" spans="4:9" ht="25.5">
      <c r="D1" s="4" t="s">
        <v>0</v>
      </c>
      <c r="E1" s="4" t="s">
        <v>1</v>
      </c>
      <c r="F1" s="4" t="s">
        <v>2</v>
      </c>
      <c r="G1" s="4" t="s">
        <v>3</v>
      </c>
      <c r="H1" s="5" t="s">
        <v>4</v>
      </c>
      <c r="I1" s="5" t="s">
        <v>5</v>
      </c>
    </row>
    <row r="2" spans="2:9" ht="13.5" thickBot="1">
      <c r="B2" s="3">
        <v>1</v>
      </c>
      <c r="C2" s="6" t="s">
        <v>143</v>
      </c>
      <c r="D2" s="2">
        <v>0.000110592</v>
      </c>
      <c r="E2" s="2">
        <v>0.1630760117957788</v>
      </c>
      <c r="F2" s="2">
        <v>0.32615202359155715</v>
      </c>
      <c r="G2" s="2">
        <v>0.48922803538733595</v>
      </c>
      <c r="H2" s="7">
        <v>1000</v>
      </c>
      <c r="I2" s="7">
        <v>1</v>
      </c>
    </row>
    <row r="3" spans="2:11" ht="13.5" thickBot="1">
      <c r="B3" s="3">
        <v>2</v>
      </c>
      <c r="C3" s="6" t="s">
        <v>144</v>
      </c>
      <c r="D3" s="2">
        <v>0.000110592</v>
      </c>
      <c r="E3" s="2">
        <v>0.1630760117957788</v>
      </c>
      <c r="F3" s="2">
        <v>0.32615202359155715</v>
      </c>
      <c r="G3" s="2">
        <v>0.48922803538733595</v>
      </c>
      <c r="H3" s="7">
        <v>900</v>
      </c>
      <c r="I3" s="7">
        <v>2</v>
      </c>
      <c r="K3" s="15" t="s">
        <v>128</v>
      </c>
    </row>
    <row r="4" spans="2:11" ht="12.75">
      <c r="B4" s="3">
        <v>3</v>
      </c>
      <c r="C4" s="6" t="s">
        <v>168</v>
      </c>
      <c r="D4" s="2">
        <v>0.000108</v>
      </c>
      <c r="E4" s="2">
        <v>0.17169325614149367</v>
      </c>
      <c r="F4" s="2">
        <v>0.3433865122829869</v>
      </c>
      <c r="G4" s="2">
        <v>0.5150797684244806</v>
      </c>
      <c r="H4" s="7">
        <v>1200</v>
      </c>
      <c r="I4" s="7">
        <v>1</v>
      </c>
      <c r="K4" s="16"/>
    </row>
    <row r="5" spans="2:11" ht="12.75">
      <c r="B5" s="3">
        <v>4</v>
      </c>
      <c r="C5" s="6" t="s">
        <v>169</v>
      </c>
      <c r="D5" s="2">
        <v>0.000108</v>
      </c>
      <c r="E5" s="2">
        <v>0.17169325614149367</v>
      </c>
      <c r="F5" s="2">
        <v>0.3433865122829869</v>
      </c>
      <c r="G5" s="2">
        <v>0.5150797684244806</v>
      </c>
      <c r="H5" s="7">
        <v>1200</v>
      </c>
      <c r="I5" s="7">
        <v>2</v>
      </c>
      <c r="K5" s="16"/>
    </row>
    <row r="6" spans="2:11" ht="12.75">
      <c r="B6" s="3">
        <v>5</v>
      </c>
      <c r="C6" s="6" t="s">
        <v>170</v>
      </c>
      <c r="D6" s="2">
        <v>0.000108</v>
      </c>
      <c r="E6" s="2">
        <v>0.17169325614149367</v>
      </c>
      <c r="F6" s="2">
        <v>0.3433865122829869</v>
      </c>
      <c r="G6" s="2">
        <v>0.5150797684244806</v>
      </c>
      <c r="H6" s="7">
        <v>1200</v>
      </c>
      <c r="I6" s="7">
        <v>4</v>
      </c>
      <c r="K6" s="16"/>
    </row>
    <row r="7" spans="2:9" ht="12.75">
      <c r="B7" s="3">
        <v>6</v>
      </c>
      <c r="C7" s="6" t="s">
        <v>145</v>
      </c>
      <c r="D7" s="2">
        <v>0.000262144</v>
      </c>
      <c r="E7" s="2">
        <v>0.3623911373239528</v>
      </c>
      <c r="F7" s="2">
        <v>0.7247822746479056</v>
      </c>
      <c r="G7" s="2">
        <v>1.0871734119718575</v>
      </c>
      <c r="H7" s="7">
        <v>900</v>
      </c>
      <c r="I7" s="7">
        <v>1</v>
      </c>
    </row>
    <row r="8" spans="2:9" ht="12.75">
      <c r="B8" s="3">
        <v>7</v>
      </c>
      <c r="C8" s="6" t="s">
        <v>146</v>
      </c>
      <c r="D8" s="2">
        <v>0.000262144</v>
      </c>
      <c r="E8" s="2">
        <v>0.3623911373239528</v>
      </c>
      <c r="F8" s="2">
        <v>0.7247822746479056</v>
      </c>
      <c r="G8" s="2">
        <v>1.0871734119718575</v>
      </c>
      <c r="H8" s="7">
        <v>800</v>
      </c>
      <c r="I8" s="7">
        <v>2</v>
      </c>
    </row>
    <row r="9" spans="2:9" ht="12.75">
      <c r="B9" s="3">
        <v>8</v>
      </c>
      <c r="C9" s="6" t="s">
        <v>147</v>
      </c>
      <c r="D9" s="2">
        <v>0.000512</v>
      </c>
      <c r="E9" s="2">
        <v>0.6794833824824114</v>
      </c>
      <c r="F9" s="2">
        <v>1.3589667649648227</v>
      </c>
      <c r="G9" s="2">
        <v>2.038450147447234</v>
      </c>
      <c r="H9" s="7">
        <v>900</v>
      </c>
      <c r="I9" s="7">
        <v>1</v>
      </c>
    </row>
    <row r="10" spans="2:9" ht="12.75">
      <c r="B10" s="3">
        <v>9</v>
      </c>
      <c r="C10" s="6" t="s">
        <v>148</v>
      </c>
      <c r="D10" s="2">
        <v>0.000512</v>
      </c>
      <c r="E10" s="2">
        <v>0.6794833824824114</v>
      </c>
      <c r="F10" s="2">
        <v>1.3589667649648227</v>
      </c>
      <c r="G10" s="2">
        <v>2.038450147447234</v>
      </c>
      <c r="H10" s="7">
        <v>700</v>
      </c>
      <c r="I10" s="7">
        <v>2</v>
      </c>
    </row>
    <row r="11" spans="2:9" ht="12.75">
      <c r="B11" s="3">
        <v>10</v>
      </c>
      <c r="C11" s="6" t="s">
        <v>178</v>
      </c>
      <c r="D11" s="2">
        <v>0.000512</v>
      </c>
      <c r="E11" s="2">
        <v>0.6794833824824114</v>
      </c>
      <c r="F11" s="2">
        <v>1.3589667649648227</v>
      </c>
      <c r="G11" s="2">
        <v>2.038450147447234</v>
      </c>
      <c r="H11" s="7">
        <v>600</v>
      </c>
      <c r="I11" s="7">
        <v>3</v>
      </c>
    </row>
    <row r="12" spans="2:9" ht="12.75">
      <c r="B12" s="3">
        <v>11</v>
      </c>
      <c r="C12" s="6" t="s">
        <v>171</v>
      </c>
      <c r="D12" s="2">
        <v>0.0007128</v>
      </c>
      <c r="E12" s="2">
        <v>0.625</v>
      </c>
      <c r="F12" s="2">
        <v>1.25</v>
      </c>
      <c r="G12" s="2">
        <v>0.875</v>
      </c>
      <c r="H12" s="7">
        <v>800</v>
      </c>
      <c r="I12" s="7">
        <v>1</v>
      </c>
    </row>
    <row r="13" spans="2:9" ht="12.75">
      <c r="B13" s="3">
        <v>12</v>
      </c>
      <c r="C13" s="6" t="s">
        <v>165</v>
      </c>
      <c r="D13" s="2">
        <v>0.0005</v>
      </c>
      <c r="E13" s="2">
        <v>0.720157824371265</v>
      </c>
      <c r="F13" s="2">
        <v>1.44031564874253</v>
      </c>
      <c r="G13" s="2">
        <v>2.160473473113793</v>
      </c>
      <c r="H13" s="7">
        <v>800</v>
      </c>
      <c r="I13" s="7">
        <v>1</v>
      </c>
    </row>
    <row r="14" spans="2:9" ht="12.75">
      <c r="B14" s="3">
        <v>13</v>
      </c>
      <c r="C14" s="6" t="s">
        <v>166</v>
      </c>
      <c r="D14" s="2">
        <v>0.0005</v>
      </c>
      <c r="E14" s="2">
        <v>0.720157824371265</v>
      </c>
      <c r="F14" s="2">
        <v>1.44031564874253</v>
      </c>
      <c r="G14" s="2">
        <v>2.160473473113793</v>
      </c>
      <c r="H14" s="7">
        <v>800</v>
      </c>
      <c r="I14" s="7">
        <v>2</v>
      </c>
    </row>
    <row r="15" spans="2:9" ht="12.75">
      <c r="B15" s="3">
        <v>14</v>
      </c>
      <c r="C15" s="6" t="s">
        <v>167</v>
      </c>
      <c r="D15" s="2">
        <v>0.0005</v>
      </c>
      <c r="E15" s="2">
        <v>0.720157824371265</v>
      </c>
      <c r="F15" s="2">
        <v>1.44031564874253</v>
      </c>
      <c r="G15" s="2">
        <v>2.160473473113793</v>
      </c>
      <c r="H15" s="7">
        <v>800</v>
      </c>
      <c r="I15" s="7">
        <v>4</v>
      </c>
    </row>
    <row r="16" spans="2:9" ht="12.75">
      <c r="B16" s="3">
        <v>15</v>
      </c>
      <c r="C16" s="6" t="s">
        <v>149</v>
      </c>
      <c r="D16" s="2">
        <v>0.001168544</v>
      </c>
      <c r="E16" s="2">
        <v>1.566167255369944</v>
      </c>
      <c r="F16" s="2">
        <v>3.1323345107398843</v>
      </c>
      <c r="G16" s="2">
        <v>4.698501766109828</v>
      </c>
      <c r="H16" s="7">
        <v>700</v>
      </c>
      <c r="I16" s="7">
        <v>1</v>
      </c>
    </row>
    <row r="17" spans="2:9" ht="12.75">
      <c r="B17" s="3">
        <v>16</v>
      </c>
      <c r="C17" s="6" t="s">
        <v>150</v>
      </c>
      <c r="D17" s="2">
        <v>0.001168544</v>
      </c>
      <c r="E17" s="2">
        <v>1.566167255369944</v>
      </c>
      <c r="F17" s="2">
        <v>3.1323345107398843</v>
      </c>
      <c r="G17" s="2">
        <v>4.698501766109828</v>
      </c>
      <c r="H17" s="7">
        <v>600</v>
      </c>
      <c r="I17" s="7">
        <v>2</v>
      </c>
    </row>
    <row r="18" spans="2:9" ht="12.75">
      <c r="B18" s="3">
        <v>17</v>
      </c>
      <c r="C18" s="6" t="s">
        <v>158</v>
      </c>
      <c r="D18" s="2">
        <v>0.001168544</v>
      </c>
      <c r="E18" s="2">
        <v>1.566167255369944</v>
      </c>
      <c r="F18" s="2">
        <v>3.1323345107398843</v>
      </c>
      <c r="G18" s="2">
        <v>4.698501766109828</v>
      </c>
      <c r="H18" s="7">
        <v>600</v>
      </c>
      <c r="I18" s="7">
        <v>3</v>
      </c>
    </row>
    <row r="19" spans="2:9" ht="12.75">
      <c r="B19" s="3">
        <v>18</v>
      </c>
      <c r="C19" s="6" t="s">
        <v>151</v>
      </c>
      <c r="D19" s="2">
        <v>0.001168544</v>
      </c>
      <c r="E19" s="2">
        <v>1.566167255369944</v>
      </c>
      <c r="F19" s="2">
        <v>3.1323345107398843</v>
      </c>
      <c r="G19" s="2">
        <v>4.698501766109828</v>
      </c>
      <c r="H19" s="7">
        <v>400</v>
      </c>
      <c r="I19" s="7">
        <v>4</v>
      </c>
    </row>
    <row r="20" spans="2:9" ht="12.75">
      <c r="B20" s="3">
        <v>19</v>
      </c>
      <c r="C20" s="6" t="s">
        <v>157</v>
      </c>
      <c r="D20" s="2">
        <v>0.000864</v>
      </c>
      <c r="E20" s="2">
        <v>1.0370272670946221</v>
      </c>
      <c r="F20" s="2">
        <v>2.0740545341892407</v>
      </c>
      <c r="G20" s="2">
        <v>3.111081801283863</v>
      </c>
      <c r="H20" s="7">
        <v>600</v>
      </c>
      <c r="I20" s="7">
        <v>1</v>
      </c>
    </row>
    <row r="21" spans="2:9" ht="12.75">
      <c r="B21" s="3">
        <v>20</v>
      </c>
      <c r="C21" s="6" t="s">
        <v>152</v>
      </c>
      <c r="D21" s="2">
        <v>0.0021632</v>
      </c>
      <c r="E21" s="2">
        <v>2.362459006210969</v>
      </c>
      <c r="F21" s="2">
        <v>4.724918012421945</v>
      </c>
      <c r="G21" s="2">
        <v>7.087377018632907</v>
      </c>
      <c r="H21" s="7">
        <v>600</v>
      </c>
      <c r="I21" s="7">
        <v>1</v>
      </c>
    </row>
    <row r="22" spans="2:9" ht="12.75">
      <c r="B22" s="3">
        <v>21</v>
      </c>
      <c r="C22" s="6" t="s">
        <v>153</v>
      </c>
      <c r="D22" s="2">
        <v>0.0021632</v>
      </c>
      <c r="E22" s="2">
        <v>2.362459006210969</v>
      </c>
      <c r="F22" s="2">
        <v>4.724918012421945</v>
      </c>
      <c r="G22" s="2">
        <v>7.087377018632907</v>
      </c>
      <c r="H22" s="7">
        <v>400</v>
      </c>
      <c r="I22" s="7">
        <v>2</v>
      </c>
    </row>
    <row r="23" spans="2:9" ht="12.75">
      <c r="B23" s="3">
        <v>22</v>
      </c>
      <c r="C23" s="6" t="s">
        <v>163</v>
      </c>
      <c r="D23" s="2">
        <v>0.0021632</v>
      </c>
      <c r="E23" s="2">
        <v>2.362459006210969</v>
      </c>
      <c r="F23" s="2">
        <v>4.724918012421945</v>
      </c>
      <c r="G23" s="2">
        <v>7.087377018632907</v>
      </c>
      <c r="H23" s="7">
        <v>400</v>
      </c>
      <c r="I23" s="7">
        <v>3</v>
      </c>
    </row>
    <row r="24" spans="2:9" ht="12.75">
      <c r="B24" s="3">
        <v>23</v>
      </c>
      <c r="C24" s="6" t="s">
        <v>173</v>
      </c>
      <c r="D24" s="18">
        <v>0.004494</v>
      </c>
      <c r="E24" s="2">
        <v>2.117</v>
      </c>
      <c r="F24" s="2">
        <v>4.234</v>
      </c>
      <c r="G24" s="2">
        <v>6.35</v>
      </c>
      <c r="H24" s="7">
        <v>400</v>
      </c>
      <c r="I24" s="7">
        <v>1</v>
      </c>
    </row>
    <row r="25" spans="2:9" ht="12.75">
      <c r="B25" s="3">
        <v>24</v>
      </c>
      <c r="C25" s="6" t="s">
        <v>174</v>
      </c>
      <c r="D25" s="18">
        <v>0.004494</v>
      </c>
      <c r="E25" s="2">
        <v>2.117</v>
      </c>
      <c r="F25" s="2">
        <v>4.234</v>
      </c>
      <c r="G25" s="2">
        <v>6.35</v>
      </c>
      <c r="H25" s="7">
        <v>400</v>
      </c>
      <c r="I25" s="7">
        <v>2</v>
      </c>
    </row>
    <row r="26" spans="2:9" ht="12.75">
      <c r="B26" s="3">
        <v>25</v>
      </c>
      <c r="C26" s="6" t="s">
        <v>154</v>
      </c>
      <c r="D26" s="2">
        <v>0.003511808</v>
      </c>
      <c r="E26" s="2">
        <v>3.270580014348674</v>
      </c>
      <c r="F26" s="2">
        <v>6.541160028697341</v>
      </c>
      <c r="G26" s="2">
        <v>9.811740043046022</v>
      </c>
      <c r="H26" s="7">
        <v>400</v>
      </c>
      <c r="I26" s="7">
        <v>1</v>
      </c>
    </row>
    <row r="27" spans="2:9" ht="12.75">
      <c r="B27" s="3">
        <v>26</v>
      </c>
      <c r="C27" s="6" t="s">
        <v>155</v>
      </c>
      <c r="D27" s="2">
        <v>0.003511808</v>
      </c>
      <c r="E27" s="2">
        <v>3.270580014348674</v>
      </c>
      <c r="F27" s="2">
        <v>6.541160028697341</v>
      </c>
      <c r="G27" s="2">
        <v>9.811740043046022</v>
      </c>
      <c r="H27" s="7">
        <v>400</v>
      </c>
      <c r="I27" s="7">
        <v>2</v>
      </c>
    </row>
    <row r="28" spans="2:9" ht="12.75">
      <c r="B28" s="3">
        <v>27</v>
      </c>
      <c r="C28" s="6" t="s">
        <v>156</v>
      </c>
      <c r="D28" s="2">
        <v>0.003511808</v>
      </c>
      <c r="E28" s="2">
        <v>3.270580014348674</v>
      </c>
      <c r="F28" s="2">
        <v>6.541160028697341</v>
      </c>
      <c r="G28" s="2">
        <v>9.811740043046022</v>
      </c>
      <c r="H28" s="7">
        <v>400</v>
      </c>
      <c r="I28" s="7">
        <v>3</v>
      </c>
    </row>
    <row r="29" spans="2:9" ht="12.75">
      <c r="B29" s="3">
        <v>28</v>
      </c>
      <c r="C29" s="6" t="s">
        <v>142</v>
      </c>
      <c r="D29" s="2">
        <v>0.0057024</v>
      </c>
      <c r="E29" s="2">
        <v>4.503615451375154</v>
      </c>
      <c r="F29" s="2">
        <v>9.007230902750294</v>
      </c>
      <c r="G29" s="2">
        <v>13.510846354125455</v>
      </c>
      <c r="H29" s="7">
        <v>400</v>
      </c>
      <c r="I29" s="7">
        <v>1</v>
      </c>
    </row>
    <row r="30" spans="2:9" ht="12.75">
      <c r="B30" s="3">
        <v>29</v>
      </c>
      <c r="C30" s="6" t="s">
        <v>141</v>
      </c>
      <c r="D30" s="2">
        <v>0.0057024</v>
      </c>
      <c r="E30" s="2">
        <v>4.503615451375154</v>
      </c>
      <c r="F30" s="2">
        <v>9.007230902750294</v>
      </c>
      <c r="G30" s="2">
        <v>13.510846354125455</v>
      </c>
      <c r="H30" s="7">
        <v>400</v>
      </c>
      <c r="I30" s="7">
        <v>2</v>
      </c>
    </row>
    <row r="31" spans="2:9" ht="12.75">
      <c r="B31" s="3">
        <v>30</v>
      </c>
      <c r="C31" s="6" t="s">
        <v>140</v>
      </c>
      <c r="D31" s="2">
        <v>0.0057024</v>
      </c>
      <c r="E31" s="2">
        <v>4.503615451375154</v>
      </c>
      <c r="F31" s="2">
        <v>9.007230902750294</v>
      </c>
      <c r="G31" s="2">
        <v>13.510846354125455</v>
      </c>
      <c r="H31" s="7">
        <v>400</v>
      </c>
      <c r="I31" s="7">
        <v>3</v>
      </c>
    </row>
    <row r="32" spans="2:9" ht="12.75">
      <c r="B32" s="3">
        <v>31</v>
      </c>
      <c r="C32" s="6" t="s">
        <v>139</v>
      </c>
      <c r="D32" s="2">
        <v>0.0057024</v>
      </c>
      <c r="E32" s="2">
        <v>4.503615451375154</v>
      </c>
      <c r="F32" s="2">
        <v>9.007230902750294</v>
      </c>
      <c r="G32" s="2">
        <v>13.510846354125455</v>
      </c>
      <c r="H32" s="7">
        <v>400</v>
      </c>
      <c r="I32" s="7">
        <v>4</v>
      </c>
    </row>
    <row r="33" spans="2:9" ht="12.75">
      <c r="B33" s="3">
        <v>32</v>
      </c>
      <c r="C33" s="6" t="s">
        <v>138</v>
      </c>
      <c r="D33" s="2">
        <v>0.011644416</v>
      </c>
      <c r="E33" s="2">
        <v>7.25</v>
      </c>
      <c r="F33" s="2">
        <v>14.51</v>
      </c>
      <c r="G33" s="2">
        <v>21.76</v>
      </c>
      <c r="H33" s="7">
        <v>180</v>
      </c>
      <c r="I33" s="7">
        <v>1</v>
      </c>
    </row>
    <row r="34" spans="2:9" ht="12.75">
      <c r="B34" s="3">
        <v>33</v>
      </c>
      <c r="C34" s="6" t="s">
        <v>164</v>
      </c>
      <c r="D34" s="2">
        <v>0.011644416</v>
      </c>
      <c r="E34" s="2">
        <v>7.25</v>
      </c>
      <c r="F34" s="2">
        <v>14.51</v>
      </c>
      <c r="G34" s="2">
        <v>21.76</v>
      </c>
      <c r="H34" s="7">
        <v>180</v>
      </c>
      <c r="I34" s="7">
        <v>2</v>
      </c>
    </row>
    <row r="35" spans="2:9" ht="12.75">
      <c r="B35" s="3">
        <v>34</v>
      </c>
      <c r="C35" s="6" t="s">
        <v>137</v>
      </c>
      <c r="D35" s="2">
        <v>0.011644416</v>
      </c>
      <c r="E35" s="2">
        <v>7.25</v>
      </c>
      <c r="F35" s="2">
        <v>14.51</v>
      </c>
      <c r="G35" s="2">
        <v>21.76</v>
      </c>
      <c r="H35" s="7">
        <v>180</v>
      </c>
      <c r="I35" s="7">
        <v>3</v>
      </c>
    </row>
    <row r="36" spans="2:9" ht="12.75">
      <c r="B36" s="3">
        <v>35</v>
      </c>
      <c r="C36" s="6" t="s">
        <v>159</v>
      </c>
      <c r="D36" s="2">
        <v>0.00875</v>
      </c>
      <c r="E36" s="2">
        <v>6.332861866093637</v>
      </c>
      <c r="F36" s="2">
        <v>12.665723732187288</v>
      </c>
      <c r="G36" s="2">
        <v>18.998585598280933</v>
      </c>
      <c r="H36" s="7">
        <v>240</v>
      </c>
      <c r="I36" s="7">
        <v>1</v>
      </c>
    </row>
    <row r="37" spans="2:9" ht="12.75">
      <c r="B37" s="3">
        <v>36</v>
      </c>
      <c r="C37" s="6" t="s">
        <v>160</v>
      </c>
      <c r="D37" s="2">
        <v>0.00875</v>
      </c>
      <c r="E37" s="2">
        <v>6.332861866093637</v>
      </c>
      <c r="F37" s="2">
        <v>12.665723732187288</v>
      </c>
      <c r="G37" s="2">
        <v>18.998585598280933</v>
      </c>
      <c r="H37" s="7">
        <v>240</v>
      </c>
      <c r="I37" s="7">
        <v>2</v>
      </c>
    </row>
    <row r="38" spans="2:9" ht="12.75">
      <c r="B38" s="3">
        <v>37</v>
      </c>
      <c r="C38" s="6" t="s">
        <v>136</v>
      </c>
      <c r="D38" s="2">
        <v>0.00875</v>
      </c>
      <c r="E38" s="2">
        <v>6.332861866093637</v>
      </c>
      <c r="F38" s="2">
        <v>12.665723732187288</v>
      </c>
      <c r="G38" s="2">
        <v>18.998585598280933</v>
      </c>
      <c r="H38" s="7">
        <v>240</v>
      </c>
      <c r="I38" s="7">
        <v>4</v>
      </c>
    </row>
    <row r="39" spans="2:9" ht="12.75">
      <c r="B39" s="3">
        <v>38</v>
      </c>
      <c r="C39" s="6" t="s">
        <v>135</v>
      </c>
      <c r="D39" s="2">
        <v>0.00875</v>
      </c>
      <c r="E39" s="2">
        <v>6.332861866093637</v>
      </c>
      <c r="F39" s="2">
        <v>12.665723732187288</v>
      </c>
      <c r="G39" s="2">
        <v>18.998585598280933</v>
      </c>
      <c r="H39" s="7">
        <v>240</v>
      </c>
      <c r="I39" s="7">
        <v>6</v>
      </c>
    </row>
    <row r="40" spans="2:9" ht="12.75">
      <c r="B40" s="3">
        <v>39</v>
      </c>
      <c r="C40" s="6" t="s">
        <v>134</v>
      </c>
      <c r="D40" s="2">
        <v>0.01784744</v>
      </c>
      <c r="E40" s="2">
        <v>9.657047239655839</v>
      </c>
      <c r="F40" s="2">
        <v>19.31409447931169</v>
      </c>
      <c r="G40" s="2">
        <v>28.971141718967544</v>
      </c>
      <c r="H40" s="7">
        <v>180</v>
      </c>
      <c r="I40" s="7">
        <v>1</v>
      </c>
    </row>
    <row r="41" spans="2:9" ht="12.75">
      <c r="B41" s="3">
        <v>40</v>
      </c>
      <c r="C41" s="6" t="s">
        <v>133</v>
      </c>
      <c r="D41" s="2">
        <v>0.01784744</v>
      </c>
      <c r="E41" s="2">
        <v>9.657047239655839</v>
      </c>
      <c r="F41" s="2">
        <v>19.31409447931169</v>
      </c>
      <c r="G41" s="2">
        <v>28.971141718967544</v>
      </c>
      <c r="H41" s="7">
        <v>180</v>
      </c>
      <c r="I41" s="7">
        <v>2</v>
      </c>
    </row>
    <row r="42" spans="2:9" ht="12.75">
      <c r="B42" s="3">
        <v>41</v>
      </c>
      <c r="C42" s="6" t="s">
        <v>131</v>
      </c>
      <c r="D42" s="2">
        <v>0.01784744</v>
      </c>
      <c r="E42" s="2">
        <v>9.657047239655839</v>
      </c>
      <c r="F42" s="2">
        <v>19.31409447931169</v>
      </c>
      <c r="G42" s="2">
        <v>28.971141718967544</v>
      </c>
      <c r="H42" s="7">
        <v>180</v>
      </c>
      <c r="I42" s="7">
        <v>3</v>
      </c>
    </row>
    <row r="43" spans="2:9" ht="12.75">
      <c r="B43" s="3">
        <v>42</v>
      </c>
      <c r="C43" s="6" t="s">
        <v>132</v>
      </c>
      <c r="D43" s="2">
        <v>0.025934336</v>
      </c>
      <c r="E43" s="2">
        <v>12.402836674912265</v>
      </c>
      <c r="F43" s="2">
        <v>24.80567334982456</v>
      </c>
      <c r="G43" s="2">
        <v>37.20851002473685</v>
      </c>
      <c r="H43" s="7">
        <v>180</v>
      </c>
      <c r="I43" s="7">
        <v>1</v>
      </c>
    </row>
    <row r="44" spans="2:9" ht="12.75">
      <c r="B44" s="3">
        <v>43</v>
      </c>
      <c r="C44" s="6" t="s">
        <v>130</v>
      </c>
      <c r="D44" s="2">
        <v>0.025934336</v>
      </c>
      <c r="E44" s="2">
        <v>12.402836674912265</v>
      </c>
      <c r="F44" s="2">
        <v>24.80567334982456</v>
      </c>
      <c r="G44" s="2">
        <v>37.20851002473685</v>
      </c>
      <c r="H44" s="7">
        <v>180</v>
      </c>
      <c r="I44" s="7">
        <v>2</v>
      </c>
    </row>
    <row r="45" spans="2:9" ht="12.75">
      <c r="B45" s="3">
        <v>44</v>
      </c>
      <c r="C45" s="6"/>
      <c r="D45" s="2"/>
      <c r="E45" s="2"/>
      <c r="F45" s="2"/>
      <c r="G45" s="2"/>
      <c r="H45" s="7"/>
      <c r="I45" s="7"/>
    </row>
    <row r="46" spans="2:9" ht="12.75">
      <c r="B46" s="3">
        <v>45</v>
      </c>
      <c r="C46" s="6" t="s">
        <v>19</v>
      </c>
      <c r="D46" s="2">
        <v>3.2E-05</v>
      </c>
      <c r="E46" s="2">
        <v>0.07630811384066383</v>
      </c>
      <c r="F46" s="2">
        <v>0.15261622768132765</v>
      </c>
      <c r="G46" s="2">
        <v>0.22892434152199126</v>
      </c>
      <c r="H46" s="7">
        <v>1800</v>
      </c>
      <c r="I46" s="7">
        <v>1</v>
      </c>
    </row>
    <row r="47" spans="2:9" ht="12.75">
      <c r="B47" s="3">
        <v>46</v>
      </c>
      <c r="C47" s="6" t="s">
        <v>21</v>
      </c>
      <c r="D47" s="2">
        <v>3.2E-05</v>
      </c>
      <c r="E47" s="2">
        <v>0.07630811384066383</v>
      </c>
      <c r="F47" s="2">
        <v>0.15261622768132765</v>
      </c>
      <c r="G47" s="2">
        <v>0.22892434152199126</v>
      </c>
      <c r="H47" s="7">
        <v>1800</v>
      </c>
      <c r="I47" s="7">
        <v>2</v>
      </c>
    </row>
    <row r="48" spans="2:9" ht="12.75">
      <c r="B48" s="3">
        <v>47</v>
      </c>
      <c r="C48" s="6" t="s">
        <v>22</v>
      </c>
      <c r="D48" s="2">
        <v>3.2E-05</v>
      </c>
      <c r="E48" s="2">
        <v>0.07630811384066383</v>
      </c>
      <c r="F48" s="2">
        <v>0.15261622768132765</v>
      </c>
      <c r="G48" s="2">
        <v>0.22892434152199126</v>
      </c>
      <c r="H48" s="7">
        <v>1800</v>
      </c>
      <c r="I48" s="7">
        <v>4</v>
      </c>
    </row>
    <row r="49" spans="2:9" ht="12.75">
      <c r="B49" s="3">
        <v>48</v>
      </c>
      <c r="C49" s="6" t="s">
        <v>23</v>
      </c>
      <c r="D49" s="2">
        <v>0.000108</v>
      </c>
      <c r="E49" s="2">
        <v>0.17169325614149367</v>
      </c>
      <c r="F49" s="2">
        <v>0.3433865122829869</v>
      </c>
      <c r="G49" s="2">
        <v>0.5150797684244806</v>
      </c>
      <c r="H49" s="7">
        <v>1200</v>
      </c>
      <c r="I49" s="7">
        <v>1</v>
      </c>
    </row>
    <row r="50" spans="2:9" ht="12.75">
      <c r="B50" s="3">
        <v>49</v>
      </c>
      <c r="C50" s="6" t="s">
        <v>24</v>
      </c>
      <c r="D50" s="2">
        <v>0.000108</v>
      </c>
      <c r="E50" s="2">
        <v>0.17169325614149367</v>
      </c>
      <c r="F50" s="2">
        <v>0.3433865122829869</v>
      </c>
      <c r="G50" s="2">
        <v>0.5150797684244806</v>
      </c>
      <c r="H50" s="7">
        <v>1200</v>
      </c>
      <c r="I50" s="7">
        <v>2</v>
      </c>
    </row>
    <row r="51" spans="2:9" ht="12.75">
      <c r="B51" s="3">
        <v>50</v>
      </c>
      <c r="C51" s="6" t="s">
        <v>25</v>
      </c>
      <c r="D51" s="2">
        <v>0.000108</v>
      </c>
      <c r="E51" s="2">
        <v>0.17169325614149367</v>
      </c>
      <c r="F51" s="2">
        <v>0.3433865122829869</v>
      </c>
      <c r="G51" s="2">
        <v>0.5150797684244806</v>
      </c>
      <c r="H51" s="7">
        <v>1200</v>
      </c>
      <c r="I51" s="7">
        <v>4</v>
      </c>
    </row>
    <row r="52" spans="2:9" ht="12.75">
      <c r="B52" s="3">
        <v>51</v>
      </c>
      <c r="C52" s="6" t="s">
        <v>26</v>
      </c>
      <c r="D52" s="2">
        <v>0.000256</v>
      </c>
      <c r="E52" s="2">
        <v>0.46090100759760944</v>
      </c>
      <c r="F52" s="2">
        <v>0.9218020151952189</v>
      </c>
      <c r="G52" s="2">
        <v>1.3827030227928283</v>
      </c>
      <c r="H52" s="7">
        <v>900</v>
      </c>
      <c r="I52" s="7">
        <v>1</v>
      </c>
    </row>
    <row r="53" spans="2:9" ht="12.75">
      <c r="B53" s="3">
        <v>52</v>
      </c>
      <c r="C53" s="6" t="s">
        <v>27</v>
      </c>
      <c r="D53" s="2">
        <v>0.000256</v>
      </c>
      <c r="E53" s="2">
        <v>0.46090100759760944</v>
      </c>
      <c r="F53" s="2">
        <v>0.9218020151952189</v>
      </c>
      <c r="G53" s="2">
        <v>1.3827030227928283</v>
      </c>
      <c r="H53" s="7">
        <v>900</v>
      </c>
      <c r="I53" s="7">
        <v>2</v>
      </c>
    </row>
    <row r="54" spans="2:9" ht="12.75">
      <c r="B54" s="3">
        <v>53</v>
      </c>
      <c r="C54" s="6" t="s">
        <v>28</v>
      </c>
      <c r="D54" s="2">
        <v>0.000256</v>
      </c>
      <c r="E54" s="2">
        <v>0.46090100759760944</v>
      </c>
      <c r="F54" s="2">
        <v>0.9218020151952189</v>
      </c>
      <c r="G54" s="2">
        <v>1.3827030227928283</v>
      </c>
      <c r="H54" s="7">
        <v>900</v>
      </c>
      <c r="I54" s="7">
        <v>4</v>
      </c>
    </row>
    <row r="55" spans="2:9" ht="12.75">
      <c r="B55" s="3">
        <v>54</v>
      </c>
      <c r="C55" s="6" t="s">
        <v>35</v>
      </c>
      <c r="D55" s="2">
        <v>0.0005</v>
      </c>
      <c r="E55" s="2">
        <v>0.720157824371265</v>
      </c>
      <c r="F55" s="2">
        <v>1.44031564874253</v>
      </c>
      <c r="G55" s="2">
        <v>2.160473473113793</v>
      </c>
      <c r="H55" s="7">
        <v>800</v>
      </c>
      <c r="I55" s="7">
        <v>1</v>
      </c>
    </row>
    <row r="56" spans="2:9" ht="12.75">
      <c r="B56" s="3">
        <v>55</v>
      </c>
      <c r="C56" s="6" t="s">
        <v>29</v>
      </c>
      <c r="D56" s="2">
        <v>0.0005</v>
      </c>
      <c r="E56" s="2">
        <v>0.720157824371265</v>
      </c>
      <c r="F56" s="2">
        <v>1.44031564874253</v>
      </c>
      <c r="G56" s="2">
        <v>2.160473473113793</v>
      </c>
      <c r="H56" s="7">
        <v>800</v>
      </c>
      <c r="I56" s="7">
        <v>2</v>
      </c>
    </row>
    <row r="57" spans="2:9" ht="12.75">
      <c r="B57" s="3">
        <v>56</v>
      </c>
      <c r="C57" s="6" t="s">
        <v>30</v>
      </c>
      <c r="D57" s="2">
        <v>0.0005</v>
      </c>
      <c r="E57" s="2">
        <v>0.720157824371265</v>
      </c>
      <c r="F57" s="2">
        <v>1.44031564874253</v>
      </c>
      <c r="G57" s="2">
        <v>2.160473473113793</v>
      </c>
      <c r="H57" s="7">
        <v>800</v>
      </c>
      <c r="I57" s="7">
        <v>4</v>
      </c>
    </row>
    <row r="58" spans="2:9" ht="12.75">
      <c r="B58" s="3">
        <v>57</v>
      </c>
      <c r="C58" s="6" t="s">
        <v>36</v>
      </c>
      <c r="D58" s="2">
        <v>0.000864</v>
      </c>
      <c r="E58" s="2">
        <v>1.0370272670946221</v>
      </c>
      <c r="F58" s="2">
        <v>2.0740545341892407</v>
      </c>
      <c r="G58" s="2">
        <v>3.111081801283863</v>
      </c>
      <c r="H58" s="7">
        <v>600</v>
      </c>
      <c r="I58" s="7">
        <v>1</v>
      </c>
    </row>
    <row r="59" spans="2:9" ht="12.75">
      <c r="B59" s="3">
        <v>58</v>
      </c>
      <c r="C59" s="6" t="s">
        <v>31</v>
      </c>
      <c r="D59" s="2">
        <v>0.000864</v>
      </c>
      <c r="E59" s="2">
        <v>1.0370272670946221</v>
      </c>
      <c r="F59" s="2">
        <v>2.0740545341892407</v>
      </c>
      <c r="G59" s="2">
        <v>3.111081801283863</v>
      </c>
      <c r="H59" s="7">
        <v>600</v>
      </c>
      <c r="I59" s="7">
        <v>2</v>
      </c>
    </row>
    <row r="60" spans="2:9" ht="12.75">
      <c r="B60" s="3">
        <v>59</v>
      </c>
      <c r="C60" s="6" t="s">
        <v>32</v>
      </c>
      <c r="D60" s="2">
        <v>0.000864</v>
      </c>
      <c r="E60" s="2">
        <v>1.0370272670946221</v>
      </c>
      <c r="F60" s="2">
        <v>2.0740545341892407</v>
      </c>
      <c r="G60" s="2">
        <v>3.111081801283863</v>
      </c>
      <c r="H60" s="7">
        <v>600</v>
      </c>
      <c r="I60" s="7">
        <v>4</v>
      </c>
    </row>
    <row r="61" spans="2:9" ht="12.75">
      <c r="B61" s="3">
        <v>60</v>
      </c>
      <c r="C61" s="6" t="s">
        <v>37</v>
      </c>
      <c r="D61" s="2">
        <v>0.0013720000000000002</v>
      </c>
      <c r="E61" s="2">
        <v>1.4115093357676791</v>
      </c>
      <c r="F61" s="2">
        <v>2.8230186715353547</v>
      </c>
      <c r="G61" s="2">
        <v>4.234528007303037</v>
      </c>
      <c r="H61" s="7">
        <v>600</v>
      </c>
      <c r="I61" s="7">
        <v>1</v>
      </c>
    </row>
    <row r="62" spans="2:9" ht="12.75">
      <c r="B62" s="3">
        <v>61</v>
      </c>
      <c r="C62" s="6" t="s">
        <v>33</v>
      </c>
      <c r="D62" s="2">
        <v>0.0013720000000000002</v>
      </c>
      <c r="E62" s="2">
        <v>1.4115093357676791</v>
      </c>
      <c r="F62" s="2">
        <v>2.8230186715353547</v>
      </c>
      <c r="G62" s="2">
        <v>4.234528007303037</v>
      </c>
      <c r="H62" s="7">
        <v>600</v>
      </c>
      <c r="I62" s="7">
        <v>2</v>
      </c>
    </row>
    <row r="63" spans="2:9" ht="12.75">
      <c r="B63" s="3">
        <v>62</v>
      </c>
      <c r="C63" s="6" t="s">
        <v>34</v>
      </c>
      <c r="D63" s="2">
        <v>0.0013720000000000002</v>
      </c>
      <c r="E63" s="2">
        <v>1.4115093357676791</v>
      </c>
      <c r="F63" s="2">
        <v>2.8230186715353547</v>
      </c>
      <c r="G63" s="2">
        <v>4.234528007303037</v>
      </c>
      <c r="H63" s="7">
        <v>600</v>
      </c>
      <c r="I63" s="7">
        <v>4</v>
      </c>
    </row>
    <row r="64" spans="2:9" ht="12.75">
      <c r="B64" s="3">
        <v>63</v>
      </c>
      <c r="C64" s="6" t="s">
        <v>38</v>
      </c>
      <c r="D64" s="2">
        <v>0.002048</v>
      </c>
      <c r="E64" s="2">
        <v>1.8436040303904377</v>
      </c>
      <c r="F64" s="2">
        <v>3.6872080607808755</v>
      </c>
      <c r="G64" s="2">
        <v>5.530812091171313</v>
      </c>
      <c r="H64" s="7">
        <v>500</v>
      </c>
      <c r="I64" s="7">
        <v>1</v>
      </c>
    </row>
    <row r="65" spans="2:9" ht="12.75">
      <c r="B65" s="3">
        <v>64</v>
      </c>
      <c r="C65" s="6" t="s">
        <v>161</v>
      </c>
      <c r="D65" s="2">
        <v>0.002048</v>
      </c>
      <c r="E65" s="2">
        <v>1.8436040303904377</v>
      </c>
      <c r="F65" s="2">
        <v>3.6872080607808755</v>
      </c>
      <c r="G65" s="2">
        <v>5.530812091171313</v>
      </c>
      <c r="H65" s="7">
        <v>500</v>
      </c>
      <c r="I65" s="7">
        <v>2</v>
      </c>
    </row>
    <row r="66" spans="2:9" ht="12.75">
      <c r="B66" s="3">
        <v>65</v>
      </c>
      <c r="C66" s="6" t="s">
        <v>162</v>
      </c>
      <c r="D66" s="2">
        <v>0.002048</v>
      </c>
      <c r="E66" s="2">
        <v>1.8436040303904377</v>
      </c>
      <c r="F66" s="2">
        <v>3.6872080607808755</v>
      </c>
      <c r="G66" s="2">
        <v>5.530812091171313</v>
      </c>
      <c r="H66" s="7">
        <v>500</v>
      </c>
      <c r="I66" s="7">
        <v>4</v>
      </c>
    </row>
    <row r="67" spans="2:9" ht="12.75">
      <c r="B67" s="3">
        <v>66</v>
      </c>
      <c r="C67" s="6" t="s">
        <v>39</v>
      </c>
      <c r="D67" s="2">
        <v>0.004</v>
      </c>
      <c r="E67" s="2">
        <v>2.88063129748506</v>
      </c>
      <c r="F67" s="2">
        <v>5.76126259497012</v>
      </c>
      <c r="G67" s="2">
        <v>8.641893892455172</v>
      </c>
      <c r="H67" s="7">
        <v>400</v>
      </c>
      <c r="I67" s="7">
        <v>1</v>
      </c>
    </row>
    <row r="68" spans="2:9" ht="12.75">
      <c r="B68" s="3">
        <v>67</v>
      </c>
      <c r="C68" s="6" t="s">
        <v>40</v>
      </c>
      <c r="D68" s="2">
        <v>0.004</v>
      </c>
      <c r="E68" s="2">
        <v>2.88063129748506</v>
      </c>
      <c r="F68" s="2">
        <v>5.76126259497012</v>
      </c>
      <c r="G68" s="2">
        <v>8.641893892455172</v>
      </c>
      <c r="H68" s="7">
        <v>400</v>
      </c>
      <c r="I68" s="7">
        <v>2</v>
      </c>
    </row>
    <row r="69" spans="2:9" ht="12.75">
      <c r="B69" s="3">
        <v>68</v>
      </c>
      <c r="C69" s="6" t="s">
        <v>41</v>
      </c>
      <c r="D69" s="2">
        <v>0.008099325</v>
      </c>
      <c r="E69" s="2">
        <v>4.397694943863868</v>
      </c>
      <c r="F69" s="2">
        <v>8.795389887727723</v>
      </c>
      <c r="G69" s="2">
        <v>13.193084831591598</v>
      </c>
      <c r="H69" s="7">
        <v>300</v>
      </c>
      <c r="I69" s="7">
        <v>1</v>
      </c>
    </row>
    <row r="70" spans="2:9" ht="12.75">
      <c r="B70" s="3">
        <v>69</v>
      </c>
      <c r="C70" s="6" t="s">
        <v>127</v>
      </c>
      <c r="D70" s="2">
        <v>0.008099325</v>
      </c>
      <c r="E70" s="2">
        <v>4.397694943863868</v>
      </c>
      <c r="F70" s="2">
        <v>8.795389887727723</v>
      </c>
      <c r="G70" s="2">
        <v>13.193084831591598</v>
      </c>
      <c r="H70" s="7">
        <v>300</v>
      </c>
      <c r="I70" s="7">
        <v>2</v>
      </c>
    </row>
    <row r="71" spans="2:9" ht="12.75">
      <c r="B71" s="3">
        <v>70</v>
      </c>
      <c r="C71" s="6" t="s">
        <v>42</v>
      </c>
      <c r="D71" s="2">
        <v>0.005524288</v>
      </c>
      <c r="E71" s="2">
        <v>3.5551659157513313</v>
      </c>
      <c r="F71" s="2">
        <v>7.110331831502641</v>
      </c>
      <c r="G71" s="2">
        <v>10.665497747253966</v>
      </c>
      <c r="H71" s="7">
        <v>400</v>
      </c>
      <c r="I71" s="7">
        <v>1</v>
      </c>
    </row>
    <row r="72" spans="2:9" ht="12.75">
      <c r="B72" s="3">
        <v>71</v>
      </c>
      <c r="C72" s="6" t="s">
        <v>43</v>
      </c>
      <c r="D72" s="2">
        <v>0.005524288</v>
      </c>
      <c r="E72" s="2">
        <v>3.5551659157513313</v>
      </c>
      <c r="F72" s="2">
        <v>7.110331831502641</v>
      </c>
      <c r="G72" s="2">
        <v>10.665497747253966</v>
      </c>
      <c r="H72" s="7">
        <v>400</v>
      </c>
      <c r="I72" s="7">
        <v>2</v>
      </c>
    </row>
    <row r="73" spans="2:9" ht="12.75">
      <c r="B73" s="3">
        <v>72</v>
      </c>
      <c r="C73" s="6" t="s">
        <v>44</v>
      </c>
      <c r="D73" s="2">
        <v>0.01296</v>
      </c>
      <c r="E73" s="2">
        <v>5.96069740312349</v>
      </c>
      <c r="F73" s="2">
        <v>11.921394806246951</v>
      </c>
      <c r="G73" s="2">
        <v>17.882092209370427</v>
      </c>
      <c r="H73" s="7">
        <v>200</v>
      </c>
      <c r="I73" s="7">
        <v>1</v>
      </c>
    </row>
    <row r="74" spans="2:9" ht="12.75">
      <c r="B74" s="3">
        <v>73</v>
      </c>
      <c r="C74" s="6" t="s">
        <v>45</v>
      </c>
      <c r="D74" s="2">
        <v>0.032</v>
      </c>
      <c r="E74" s="2">
        <v>11.52252518994024</v>
      </c>
      <c r="F74" s="2">
        <v>23.04505037988048</v>
      </c>
      <c r="G74" s="2">
        <v>34.56757556982069</v>
      </c>
      <c r="H74" s="7">
        <v>200</v>
      </c>
      <c r="I74" s="7">
        <v>1</v>
      </c>
    </row>
    <row r="75" spans="2:9" ht="12.75">
      <c r="B75" s="3">
        <v>74</v>
      </c>
      <c r="C75" s="6" t="s">
        <v>46</v>
      </c>
      <c r="D75" s="2">
        <v>0.032</v>
      </c>
      <c r="E75" s="2">
        <v>11.52252518994024</v>
      </c>
      <c r="F75" s="2">
        <v>23.04505037988048</v>
      </c>
      <c r="G75" s="2">
        <v>34.56757556982069</v>
      </c>
      <c r="H75" s="7">
        <v>200</v>
      </c>
      <c r="I75" s="7">
        <v>2</v>
      </c>
    </row>
    <row r="76" ht="12.75">
      <c r="B76" s="3">
        <v>75</v>
      </c>
    </row>
    <row r="77" spans="2:9" ht="12.75">
      <c r="B77" s="3">
        <v>76</v>
      </c>
      <c r="C77" s="6" t="s">
        <v>20</v>
      </c>
      <c r="D77" s="2">
        <v>3.2E-05</v>
      </c>
      <c r="E77" s="2">
        <v>0.07630811384066383</v>
      </c>
      <c r="F77" s="2">
        <v>0.15261622768132765</v>
      </c>
      <c r="G77" s="2">
        <v>0.22892434152199126</v>
      </c>
      <c r="H77" s="7">
        <v>1800</v>
      </c>
      <c r="I77" s="7">
        <v>1</v>
      </c>
    </row>
    <row r="78" spans="2:9" ht="12.75">
      <c r="B78" s="3">
        <v>77</v>
      </c>
      <c r="C78" s="6" t="s">
        <v>47</v>
      </c>
      <c r="D78" s="2">
        <v>3.2E-05</v>
      </c>
      <c r="E78" s="2">
        <v>0.07630811384066383</v>
      </c>
      <c r="F78" s="2">
        <v>0.15261622768132765</v>
      </c>
      <c r="G78" s="2">
        <v>0.22892434152199126</v>
      </c>
      <c r="H78" s="7">
        <v>1800</v>
      </c>
      <c r="I78" s="7">
        <v>2</v>
      </c>
    </row>
    <row r="79" spans="2:9" ht="12.75">
      <c r="B79" s="3">
        <v>78</v>
      </c>
      <c r="C79" s="6" t="s">
        <v>48</v>
      </c>
      <c r="D79" s="2">
        <v>3.2E-05</v>
      </c>
      <c r="E79" s="2">
        <v>0.07630811384066383</v>
      </c>
      <c r="F79" s="2">
        <v>0.15261622768132765</v>
      </c>
      <c r="G79" s="2">
        <v>0.22892434152199126</v>
      </c>
      <c r="H79" s="7">
        <v>1800</v>
      </c>
      <c r="I79" s="7">
        <v>4</v>
      </c>
    </row>
    <row r="80" spans="2:9" ht="12.75">
      <c r="B80" s="3">
        <v>79</v>
      </c>
      <c r="C80" s="6" t="s">
        <v>49</v>
      </c>
      <c r="D80" s="2">
        <v>0.000108</v>
      </c>
      <c r="E80" s="2">
        <v>0.17169325614149367</v>
      </c>
      <c r="F80" s="2">
        <v>0.3433865122829869</v>
      </c>
      <c r="G80" s="2">
        <v>0.5150797684244806</v>
      </c>
      <c r="H80" s="7">
        <v>1200</v>
      </c>
      <c r="I80" s="7">
        <v>1</v>
      </c>
    </row>
    <row r="81" spans="2:9" ht="12.75">
      <c r="B81" s="3">
        <v>80</v>
      </c>
      <c r="C81" s="6" t="s">
        <v>50</v>
      </c>
      <c r="D81" s="2">
        <v>0.000108</v>
      </c>
      <c r="E81" s="2">
        <v>0.17169325614149367</v>
      </c>
      <c r="F81" s="2">
        <v>0.3433865122829869</v>
      </c>
      <c r="G81" s="2">
        <v>0.5150797684244806</v>
      </c>
      <c r="H81" s="7">
        <v>1200</v>
      </c>
      <c r="I81" s="7">
        <v>2</v>
      </c>
    </row>
    <row r="82" spans="2:9" ht="12.75">
      <c r="B82" s="3">
        <v>81</v>
      </c>
      <c r="C82" s="6" t="s">
        <v>51</v>
      </c>
      <c r="D82" s="2">
        <v>0.000108</v>
      </c>
      <c r="E82" s="2">
        <v>0.17169325614149367</v>
      </c>
      <c r="F82" s="2">
        <v>0.3433865122829869</v>
      </c>
      <c r="G82" s="2">
        <v>0.5150797684244806</v>
      </c>
      <c r="H82" s="7">
        <v>1200</v>
      </c>
      <c r="I82" s="7">
        <v>4</v>
      </c>
    </row>
    <row r="83" spans="2:9" ht="12.75">
      <c r="B83" s="3">
        <v>82</v>
      </c>
      <c r="C83" s="6" t="s">
        <v>52</v>
      </c>
      <c r="D83" s="2">
        <v>0.000256</v>
      </c>
      <c r="E83" s="2">
        <v>0.46090100759760944</v>
      </c>
      <c r="F83" s="2">
        <v>0.9218020151952189</v>
      </c>
      <c r="G83" s="2">
        <v>1.3827030227928283</v>
      </c>
      <c r="H83" s="7">
        <v>900</v>
      </c>
      <c r="I83" s="7">
        <v>1</v>
      </c>
    </row>
    <row r="84" spans="2:9" ht="12.75">
      <c r="B84" s="3">
        <v>83</v>
      </c>
      <c r="C84" s="6" t="s">
        <v>53</v>
      </c>
      <c r="D84" s="2">
        <v>0.000256</v>
      </c>
      <c r="E84" s="2">
        <v>0.46090100759760944</v>
      </c>
      <c r="F84" s="2">
        <v>0.9218020151952189</v>
      </c>
      <c r="G84" s="2">
        <v>1.3827030227928283</v>
      </c>
      <c r="H84" s="7">
        <v>900</v>
      </c>
      <c r="I84" s="7">
        <v>2</v>
      </c>
    </row>
    <row r="85" spans="2:9" ht="12.75">
      <c r="B85" s="3">
        <v>84</v>
      </c>
      <c r="C85" s="6" t="s">
        <v>54</v>
      </c>
      <c r="D85" s="2">
        <v>0.000256</v>
      </c>
      <c r="E85" s="2">
        <v>0.46090100759760944</v>
      </c>
      <c r="F85" s="2">
        <v>0.9218020151952189</v>
      </c>
      <c r="G85" s="2">
        <v>1.3827030227928283</v>
      </c>
      <c r="H85" s="7">
        <v>900</v>
      </c>
      <c r="I85" s="7">
        <v>4</v>
      </c>
    </row>
    <row r="86" spans="2:9" ht="12.75">
      <c r="B86" s="3">
        <v>85</v>
      </c>
      <c r="C86" s="6" t="s">
        <v>55</v>
      </c>
      <c r="D86" s="2">
        <v>0.0005</v>
      </c>
      <c r="E86" s="2">
        <v>0.720157824371265</v>
      </c>
      <c r="F86" s="2">
        <v>1.44031564874253</v>
      </c>
      <c r="G86" s="2">
        <v>2.160473473113793</v>
      </c>
      <c r="H86" s="7">
        <v>800</v>
      </c>
      <c r="I86" s="7">
        <v>1</v>
      </c>
    </row>
    <row r="87" spans="2:9" ht="12.75">
      <c r="B87" s="3">
        <v>86</v>
      </c>
      <c r="C87" s="6" t="s">
        <v>56</v>
      </c>
      <c r="D87" s="2">
        <v>0.0005</v>
      </c>
      <c r="E87" s="2">
        <v>0.720157824371265</v>
      </c>
      <c r="F87" s="2">
        <v>1.44031564874253</v>
      </c>
      <c r="G87" s="2">
        <v>2.160473473113793</v>
      </c>
      <c r="H87" s="7">
        <v>800</v>
      </c>
      <c r="I87" s="7">
        <v>2</v>
      </c>
    </row>
    <row r="88" spans="2:9" ht="12.75">
      <c r="B88" s="3">
        <v>87</v>
      </c>
      <c r="C88" s="6" t="s">
        <v>57</v>
      </c>
      <c r="D88" s="2">
        <v>0.0005</v>
      </c>
      <c r="E88" s="2">
        <v>0.720157824371265</v>
      </c>
      <c r="F88" s="2">
        <v>1.44031564874253</v>
      </c>
      <c r="G88" s="2">
        <v>2.160473473113793</v>
      </c>
      <c r="H88" s="7">
        <v>800</v>
      </c>
      <c r="I88" s="7">
        <v>4</v>
      </c>
    </row>
    <row r="89" spans="2:9" ht="12.75">
      <c r="B89" s="3">
        <v>88</v>
      </c>
      <c r="C89" s="6" t="s">
        <v>58</v>
      </c>
      <c r="D89" s="2">
        <v>0.000864</v>
      </c>
      <c r="E89" s="2">
        <v>1.0370272670946221</v>
      </c>
      <c r="F89" s="2">
        <v>2.0740545341892407</v>
      </c>
      <c r="G89" s="2">
        <v>3.111081801283863</v>
      </c>
      <c r="H89" s="7">
        <v>600</v>
      </c>
      <c r="I89" s="7">
        <v>1</v>
      </c>
    </row>
    <row r="90" spans="2:9" ht="12.75">
      <c r="B90" s="3">
        <v>89</v>
      </c>
      <c r="C90" s="6" t="s">
        <v>59</v>
      </c>
      <c r="D90" s="2">
        <v>0.000864</v>
      </c>
      <c r="E90" s="2">
        <v>1.0370272670946221</v>
      </c>
      <c r="F90" s="2">
        <v>2.0740545341892407</v>
      </c>
      <c r="G90" s="2">
        <v>3.111081801283863</v>
      </c>
      <c r="H90" s="7">
        <v>600</v>
      </c>
      <c r="I90" s="7">
        <v>2</v>
      </c>
    </row>
    <row r="91" spans="2:9" ht="12.75">
      <c r="B91" s="3">
        <v>90</v>
      </c>
      <c r="C91" s="6" t="s">
        <v>60</v>
      </c>
      <c r="D91" s="2">
        <v>0.000864</v>
      </c>
      <c r="E91" s="2">
        <v>1.0370272670946221</v>
      </c>
      <c r="F91" s="2">
        <v>2.0740545341892407</v>
      </c>
      <c r="G91" s="2">
        <v>3.111081801283863</v>
      </c>
      <c r="H91" s="7">
        <v>600</v>
      </c>
      <c r="I91" s="7">
        <v>4</v>
      </c>
    </row>
    <row r="92" spans="2:9" ht="12.75">
      <c r="B92" s="3">
        <v>91</v>
      </c>
      <c r="C92" s="6" t="s">
        <v>61</v>
      </c>
      <c r="D92" s="2">
        <v>0.0013720000000000002</v>
      </c>
      <c r="E92" s="2">
        <v>1.4115093357676791</v>
      </c>
      <c r="F92" s="2">
        <v>2.8230186715353547</v>
      </c>
      <c r="G92" s="2">
        <v>4.234528007303037</v>
      </c>
      <c r="H92" s="7">
        <v>600</v>
      </c>
      <c r="I92" s="7">
        <v>1</v>
      </c>
    </row>
    <row r="93" spans="2:9" ht="12.75">
      <c r="B93" s="3">
        <v>92</v>
      </c>
      <c r="C93" s="6" t="s">
        <v>62</v>
      </c>
      <c r="D93" s="2">
        <v>0.0013720000000000002</v>
      </c>
      <c r="E93" s="2">
        <v>1.4115093357676791</v>
      </c>
      <c r="F93" s="2">
        <v>2.8230186715353547</v>
      </c>
      <c r="G93" s="2">
        <v>4.234528007303037</v>
      </c>
      <c r="H93" s="7">
        <v>600</v>
      </c>
      <c r="I93" s="7">
        <v>2</v>
      </c>
    </row>
    <row r="94" spans="2:9" ht="12.75">
      <c r="B94" s="3">
        <v>93</v>
      </c>
      <c r="C94" s="6" t="s">
        <v>63</v>
      </c>
      <c r="D94" s="2">
        <v>0.0013720000000000002</v>
      </c>
      <c r="E94" s="2">
        <v>1.4115093357676791</v>
      </c>
      <c r="F94" s="2">
        <v>2.8230186715353547</v>
      </c>
      <c r="G94" s="2">
        <v>4.234528007303037</v>
      </c>
      <c r="H94" s="7">
        <v>600</v>
      </c>
      <c r="I94" s="7">
        <v>4</v>
      </c>
    </row>
    <row r="95" spans="2:9" ht="12.75">
      <c r="B95" s="3">
        <v>94</v>
      </c>
      <c r="C95" s="6" t="s">
        <v>64</v>
      </c>
      <c r="D95" s="2">
        <v>0.002048</v>
      </c>
      <c r="E95" s="2">
        <v>1.8436040303904377</v>
      </c>
      <c r="F95" s="2">
        <v>3.6872080607808755</v>
      </c>
      <c r="G95" s="2">
        <v>5.530812091171313</v>
      </c>
      <c r="H95" s="7">
        <v>500</v>
      </c>
      <c r="I95" s="7">
        <v>1</v>
      </c>
    </row>
    <row r="96" spans="2:9" ht="12.75">
      <c r="B96" s="3">
        <v>95</v>
      </c>
      <c r="C96" s="6" t="s">
        <v>65</v>
      </c>
      <c r="D96" s="2">
        <v>0.002048</v>
      </c>
      <c r="E96" s="2">
        <v>1.8436040303904377</v>
      </c>
      <c r="F96" s="2">
        <v>3.6872080607808755</v>
      </c>
      <c r="G96" s="2">
        <v>5.530812091171313</v>
      </c>
      <c r="H96" s="7">
        <v>500</v>
      </c>
      <c r="I96" s="7">
        <v>2</v>
      </c>
    </row>
    <row r="97" spans="2:9" ht="12.75">
      <c r="B97" s="3">
        <v>96</v>
      </c>
      <c r="C97" s="6" t="s">
        <v>66</v>
      </c>
      <c r="D97" s="2">
        <v>0.004</v>
      </c>
      <c r="E97" s="2">
        <v>2.88063129748506</v>
      </c>
      <c r="F97" s="2">
        <v>5.76126259497012</v>
      </c>
      <c r="G97" s="2">
        <v>8.641893892455172</v>
      </c>
      <c r="H97" s="7">
        <v>400</v>
      </c>
      <c r="I97" s="7">
        <v>1</v>
      </c>
    </row>
    <row r="98" spans="2:9" ht="12.75">
      <c r="B98" s="3">
        <v>97</v>
      </c>
      <c r="C98" s="6" t="s">
        <v>67</v>
      </c>
      <c r="D98" s="2">
        <v>0.004</v>
      </c>
      <c r="E98" s="2">
        <v>2.88063129748506</v>
      </c>
      <c r="F98" s="2">
        <v>5.76126259497012</v>
      </c>
      <c r="G98" s="2">
        <v>8.641893892455172</v>
      </c>
      <c r="H98" s="7">
        <v>400</v>
      </c>
      <c r="I98" s="7">
        <v>2</v>
      </c>
    </row>
    <row r="99" spans="2:9" ht="12.75">
      <c r="B99" s="3">
        <v>98</v>
      </c>
      <c r="C99" s="6" t="s">
        <v>68</v>
      </c>
      <c r="D99" s="2">
        <v>0.008099325</v>
      </c>
      <c r="E99" s="2">
        <v>4.397694943863868</v>
      </c>
      <c r="F99" s="2">
        <v>8.795389887727723</v>
      </c>
      <c r="G99" s="2">
        <v>13.193084831591598</v>
      </c>
      <c r="H99" s="7">
        <v>300</v>
      </c>
      <c r="I99" s="7">
        <v>1</v>
      </c>
    </row>
    <row r="100" spans="2:9" ht="12.75">
      <c r="B100" s="3">
        <v>99</v>
      </c>
      <c r="C100" s="6" t="s">
        <v>69</v>
      </c>
      <c r="D100" s="2">
        <v>0.005524288</v>
      </c>
      <c r="E100" s="2">
        <v>3.5551659157513313</v>
      </c>
      <c r="F100" s="2">
        <v>7.110331831502641</v>
      </c>
      <c r="G100" s="2">
        <v>10.665497747253966</v>
      </c>
      <c r="H100" s="7">
        <v>400</v>
      </c>
      <c r="I100" s="7">
        <v>1</v>
      </c>
    </row>
    <row r="101" spans="2:9" ht="12.75">
      <c r="B101" s="3">
        <v>100</v>
      </c>
      <c r="C101" s="6" t="s">
        <v>70</v>
      </c>
      <c r="D101" s="2">
        <v>0.005524288</v>
      </c>
      <c r="E101" s="2">
        <v>3.5551659157513313</v>
      </c>
      <c r="F101" s="2">
        <v>7.110331831502641</v>
      </c>
      <c r="G101" s="2">
        <v>10.665497747253966</v>
      </c>
      <c r="H101" s="7">
        <v>400</v>
      </c>
      <c r="I101" s="7">
        <v>2</v>
      </c>
    </row>
    <row r="102" spans="2:9" ht="12.75">
      <c r="B102" s="3">
        <v>101</v>
      </c>
      <c r="C102" s="6" t="s">
        <v>71</v>
      </c>
      <c r="D102" s="2">
        <v>0.01296</v>
      </c>
      <c r="E102" s="2">
        <v>5.96069740312349</v>
      </c>
      <c r="F102" s="2">
        <v>11.921394806246951</v>
      </c>
      <c r="G102" s="2">
        <v>17.882092209370427</v>
      </c>
      <c r="H102" s="7">
        <v>200</v>
      </c>
      <c r="I102" s="7">
        <v>1</v>
      </c>
    </row>
    <row r="103" spans="2:9" ht="12.75">
      <c r="B103" s="3">
        <v>102</v>
      </c>
      <c r="C103" s="6" t="s">
        <v>72</v>
      </c>
      <c r="D103" s="2">
        <v>0.032</v>
      </c>
      <c r="E103" s="2">
        <v>11.52252518994024</v>
      </c>
      <c r="F103" s="2">
        <v>23.04505037988048</v>
      </c>
      <c r="G103" s="2">
        <v>34.56757556982069</v>
      </c>
      <c r="H103" s="7">
        <v>200</v>
      </c>
      <c r="I103" s="7">
        <v>1</v>
      </c>
    </row>
    <row r="104" spans="2:9" ht="12.75">
      <c r="B104" s="3">
        <v>103</v>
      </c>
      <c r="C104" s="6" t="s">
        <v>73</v>
      </c>
      <c r="D104" s="2">
        <v>0.032</v>
      </c>
      <c r="E104" s="2">
        <v>11.52252518994024</v>
      </c>
      <c r="F104" s="2">
        <v>23.04505037988048</v>
      </c>
      <c r="G104" s="2">
        <v>34.56757556982069</v>
      </c>
      <c r="H104" s="7">
        <v>200</v>
      </c>
      <c r="I104" s="7">
        <v>2</v>
      </c>
    </row>
    <row r="105" ht="12.75">
      <c r="B105" s="3">
        <v>104</v>
      </c>
    </row>
    <row r="106" spans="2:9" ht="12.75">
      <c r="B106" s="3">
        <v>105</v>
      </c>
      <c r="C106" s="6" t="s">
        <v>74</v>
      </c>
      <c r="D106" s="2">
        <v>3.2E-05</v>
      </c>
      <c r="E106" s="2">
        <v>0.07630811384066383</v>
      </c>
      <c r="F106" s="2">
        <v>0.15261622768132765</v>
      </c>
      <c r="G106" s="2">
        <v>0.22892434152199126</v>
      </c>
      <c r="H106" s="7">
        <v>1800</v>
      </c>
      <c r="I106" s="7">
        <v>1</v>
      </c>
    </row>
    <row r="107" spans="2:9" ht="12.75">
      <c r="B107" s="3">
        <v>106</v>
      </c>
      <c r="C107" s="6" t="s">
        <v>75</v>
      </c>
      <c r="D107" s="2">
        <v>0.000108</v>
      </c>
      <c r="E107" s="2">
        <v>0.17169325614149367</v>
      </c>
      <c r="F107" s="2">
        <v>0.3433865122829869</v>
      </c>
      <c r="G107" s="2">
        <v>0.5150797684244806</v>
      </c>
      <c r="H107" s="7">
        <v>1200</v>
      </c>
      <c r="I107" s="7">
        <v>1</v>
      </c>
    </row>
    <row r="108" spans="2:9" ht="12.75">
      <c r="B108" s="3">
        <v>107</v>
      </c>
      <c r="C108" s="6" t="s">
        <v>76</v>
      </c>
      <c r="D108" s="2">
        <v>0.000256</v>
      </c>
      <c r="E108" s="2">
        <v>0.46090100759760944</v>
      </c>
      <c r="F108" s="2">
        <v>0.9218020151952189</v>
      </c>
      <c r="G108" s="2">
        <v>1.3827030227928283</v>
      </c>
      <c r="H108" s="7">
        <v>900</v>
      </c>
      <c r="I108" s="7">
        <v>1</v>
      </c>
    </row>
    <row r="109" spans="2:9" ht="12.75">
      <c r="B109" s="3">
        <v>108</v>
      </c>
      <c r="C109" s="6" t="s">
        <v>77</v>
      </c>
      <c r="D109" s="2">
        <v>0.0005</v>
      </c>
      <c r="E109" s="2">
        <v>0.720157824371265</v>
      </c>
      <c r="F109" s="2">
        <v>1.44031564874253</v>
      </c>
      <c r="G109" s="2">
        <v>2.160473473113793</v>
      </c>
      <c r="H109" s="7">
        <v>800</v>
      </c>
      <c r="I109" s="7">
        <v>1</v>
      </c>
    </row>
    <row r="110" spans="2:9" ht="12.75">
      <c r="B110" s="3">
        <v>109</v>
      </c>
      <c r="C110" s="6" t="s">
        <v>78</v>
      </c>
      <c r="D110" s="2">
        <v>0.000864</v>
      </c>
      <c r="E110" s="2">
        <v>1.0370272670946221</v>
      </c>
      <c r="F110" s="2">
        <v>2.0740545341892407</v>
      </c>
      <c r="G110" s="2">
        <v>3.111081801283863</v>
      </c>
      <c r="H110" s="7">
        <v>600</v>
      </c>
      <c r="I110" s="7">
        <v>1</v>
      </c>
    </row>
    <row r="111" spans="2:9" ht="12.75">
      <c r="B111" s="3">
        <v>110</v>
      </c>
      <c r="C111" s="6" t="s">
        <v>79</v>
      </c>
      <c r="D111" s="2">
        <v>0.0013720000000000002</v>
      </c>
      <c r="E111" s="2">
        <v>1.4115093357676791</v>
      </c>
      <c r="F111" s="2">
        <v>2.8230186715353547</v>
      </c>
      <c r="G111" s="2">
        <v>4.234528007303037</v>
      </c>
      <c r="H111" s="7">
        <v>600</v>
      </c>
      <c r="I111" s="7">
        <v>1</v>
      </c>
    </row>
    <row r="112" spans="2:9" ht="12.75">
      <c r="B112" s="3">
        <v>111</v>
      </c>
      <c r="C112" s="6" t="s">
        <v>80</v>
      </c>
      <c r="D112" s="2">
        <v>0.002048</v>
      </c>
      <c r="E112" s="2">
        <v>1.8436040303904377</v>
      </c>
      <c r="F112" s="2">
        <v>3.6872080607808755</v>
      </c>
      <c r="G112" s="2">
        <v>5.530812091171313</v>
      </c>
      <c r="H112" s="7">
        <v>500</v>
      </c>
      <c r="I112" s="7">
        <v>1</v>
      </c>
    </row>
    <row r="113" ht="12.75">
      <c r="B113" s="3">
        <v>112</v>
      </c>
    </row>
    <row r="114" spans="2:9" ht="12.75">
      <c r="B114" s="3">
        <v>113</v>
      </c>
      <c r="C114" s="6" t="s">
        <v>82</v>
      </c>
      <c r="D114" s="2">
        <v>0.000448</v>
      </c>
      <c r="E114" s="2">
        <v>0.7144150577511201</v>
      </c>
      <c r="F114" s="2">
        <v>1.4288301155022456</v>
      </c>
      <c r="G114" s="2">
        <v>2.1432451732533684</v>
      </c>
      <c r="H114" s="7">
        <v>600</v>
      </c>
      <c r="I114" s="7">
        <v>10</v>
      </c>
    </row>
    <row r="115" spans="2:9" ht="12.75">
      <c r="B115" s="3">
        <v>114</v>
      </c>
      <c r="C115" s="6" t="s">
        <v>83</v>
      </c>
      <c r="D115" s="2">
        <v>0.000448</v>
      </c>
      <c r="E115" s="2">
        <v>0.7144150577511201</v>
      </c>
      <c r="F115" s="2">
        <v>1.4288301155022456</v>
      </c>
      <c r="G115" s="2">
        <v>2.1432451732533684</v>
      </c>
      <c r="H115" s="7">
        <v>600</v>
      </c>
      <c r="I115" s="7">
        <v>20</v>
      </c>
    </row>
    <row r="116" spans="2:9" ht="12.75">
      <c r="B116" s="3">
        <v>115</v>
      </c>
      <c r="C116" s="6" t="s">
        <v>84</v>
      </c>
      <c r="D116" s="2">
        <v>0.00101972</v>
      </c>
      <c r="E116" s="2">
        <v>1.2342941222395787</v>
      </c>
      <c r="F116" s="2">
        <v>2.468588244479168</v>
      </c>
      <c r="G116" s="2">
        <v>3.7028823667187503</v>
      </c>
      <c r="H116" s="7">
        <v>500</v>
      </c>
      <c r="I116" s="7">
        <v>7</v>
      </c>
    </row>
    <row r="117" spans="2:9" ht="12.75">
      <c r="B117" s="3">
        <v>116</v>
      </c>
      <c r="C117" s="6" t="s">
        <v>85</v>
      </c>
      <c r="D117" s="2">
        <v>0.00101972</v>
      </c>
      <c r="E117" s="2">
        <v>1.2342941222395787</v>
      </c>
      <c r="F117" s="2">
        <v>2.468588244479168</v>
      </c>
      <c r="G117" s="2">
        <v>3.7028823667187503</v>
      </c>
      <c r="H117" s="7">
        <v>500</v>
      </c>
      <c r="I117" s="7">
        <v>15</v>
      </c>
    </row>
    <row r="118" spans="2:9" ht="12.75">
      <c r="B118" s="3">
        <v>117</v>
      </c>
      <c r="C118" s="6" t="s">
        <v>86</v>
      </c>
      <c r="D118" s="2">
        <v>0.0019136000000000001</v>
      </c>
      <c r="E118" s="2">
        <v>1.8728408037439017</v>
      </c>
      <c r="F118" s="2">
        <v>3.745681607487814</v>
      </c>
      <c r="G118" s="2">
        <v>5.618522411231719</v>
      </c>
      <c r="H118" s="7">
        <v>400</v>
      </c>
      <c r="I118" s="7">
        <v>6</v>
      </c>
    </row>
    <row r="119" spans="2:9" ht="12.75">
      <c r="B119" s="3">
        <v>118</v>
      </c>
      <c r="C119" s="6" t="s">
        <v>87</v>
      </c>
      <c r="D119" s="2">
        <v>0.0019136000000000001</v>
      </c>
      <c r="E119" s="2">
        <v>1.8728408037439017</v>
      </c>
      <c r="F119" s="2">
        <v>3.745681607487814</v>
      </c>
      <c r="G119" s="2">
        <v>5.618522411231719</v>
      </c>
      <c r="H119" s="7">
        <v>400</v>
      </c>
      <c r="I119" s="7">
        <v>12</v>
      </c>
    </row>
    <row r="120" spans="2:9" ht="12.75">
      <c r="B120" s="3">
        <v>119</v>
      </c>
      <c r="C120" s="6" t="s">
        <v>88</v>
      </c>
      <c r="D120" s="2">
        <v>0.0028475199999999997</v>
      </c>
      <c r="E120" s="2">
        <v>2.4492843301794878</v>
      </c>
      <c r="F120" s="2">
        <v>4.898568660358979</v>
      </c>
      <c r="G120" s="2">
        <v>7.34785299053847</v>
      </c>
      <c r="H120" s="7">
        <v>300</v>
      </c>
      <c r="I120" s="7">
        <v>5</v>
      </c>
    </row>
    <row r="121" spans="2:9" ht="12.75">
      <c r="B121" s="3">
        <v>120</v>
      </c>
      <c r="C121" s="6" t="s">
        <v>89</v>
      </c>
      <c r="D121" s="2">
        <v>0.0028475199999999997</v>
      </c>
      <c r="E121" s="2">
        <v>2.4492843301794878</v>
      </c>
      <c r="F121" s="2">
        <v>4.898568660358979</v>
      </c>
      <c r="G121" s="2">
        <v>7.34785299053847</v>
      </c>
      <c r="H121" s="7">
        <v>300</v>
      </c>
      <c r="I121" s="7">
        <v>10</v>
      </c>
    </row>
    <row r="122" spans="2:9" ht="12.75">
      <c r="B122" s="3">
        <v>121</v>
      </c>
      <c r="C122" s="6" t="s">
        <v>90</v>
      </c>
      <c r="D122" s="2">
        <v>0.0044376</v>
      </c>
      <c r="E122" s="2">
        <v>3.297474721362505</v>
      </c>
      <c r="F122" s="2">
        <v>6.594949442725017</v>
      </c>
      <c r="G122" s="2">
        <v>9.892424164087537</v>
      </c>
      <c r="H122" s="7">
        <v>250</v>
      </c>
      <c r="I122" s="7">
        <v>4</v>
      </c>
    </row>
    <row r="123" spans="2:9" ht="12.75">
      <c r="B123" s="3">
        <v>122</v>
      </c>
      <c r="C123" s="6" t="s">
        <v>91</v>
      </c>
      <c r="D123" s="2">
        <v>0.0044376</v>
      </c>
      <c r="E123" s="2">
        <v>3.297474721362505</v>
      </c>
      <c r="F123" s="2">
        <v>6.594949442725017</v>
      </c>
      <c r="G123" s="2">
        <v>9.892424164087537</v>
      </c>
      <c r="H123" s="7">
        <v>250</v>
      </c>
      <c r="I123" s="7">
        <v>8</v>
      </c>
    </row>
    <row r="124" ht="12.75">
      <c r="B124" s="3">
        <v>123</v>
      </c>
    </row>
    <row r="125" spans="2:9" ht="12.75">
      <c r="B125" s="3">
        <v>124</v>
      </c>
      <c r="C125" s="6" t="s">
        <v>92</v>
      </c>
      <c r="D125" s="3">
        <v>3.209265839519998E-05</v>
      </c>
      <c r="E125" s="3">
        <v>0.09004597513912249</v>
      </c>
      <c r="F125" s="3">
        <v>0.18009195027824565</v>
      </c>
      <c r="G125" s="3">
        <v>0.27013792541736814</v>
      </c>
      <c r="H125" s="8">
        <v>1000</v>
      </c>
      <c r="I125" s="3">
        <v>1</v>
      </c>
    </row>
    <row r="126" spans="2:9" ht="12.75">
      <c r="B126" s="3">
        <v>125</v>
      </c>
      <c r="C126" s="6" t="s">
        <v>93</v>
      </c>
      <c r="D126" s="3">
        <v>7.633146024000003E-05</v>
      </c>
      <c r="E126" s="3">
        <v>0.2751646960774434</v>
      </c>
      <c r="F126" s="3">
        <v>0.5503293921548869</v>
      </c>
      <c r="G126" s="3">
        <v>0.8254940882323303</v>
      </c>
      <c r="H126" s="8">
        <v>1000</v>
      </c>
      <c r="I126" s="3">
        <v>1</v>
      </c>
    </row>
    <row r="127" spans="2:9" ht="12.75">
      <c r="B127" s="3">
        <v>126</v>
      </c>
      <c r="C127" s="6" t="s">
        <v>94</v>
      </c>
      <c r="D127" s="3">
        <v>0.00019831268724480004</v>
      </c>
      <c r="E127" s="3">
        <v>0.3867022067404573</v>
      </c>
      <c r="F127" s="3">
        <v>0.7734044134809155</v>
      </c>
      <c r="G127" s="3">
        <v>1.160106620221372</v>
      </c>
      <c r="H127" s="8">
        <v>900</v>
      </c>
      <c r="I127" s="3">
        <v>1</v>
      </c>
    </row>
    <row r="128" spans="2:9" ht="12.75">
      <c r="B128" s="3">
        <v>127</v>
      </c>
      <c r="C128" s="6" t="s">
        <v>95</v>
      </c>
      <c r="D128" s="3">
        <v>0.00040951998359999996</v>
      </c>
      <c r="E128" s="3">
        <v>0.645524515464416</v>
      </c>
      <c r="F128" s="3">
        <v>1.2910490309288303</v>
      </c>
      <c r="G128" s="3">
        <v>1.9365735463932463</v>
      </c>
      <c r="H128" s="6">
        <v>750</v>
      </c>
      <c r="I128" s="3">
        <v>1</v>
      </c>
    </row>
    <row r="129" spans="2:9" ht="12.75">
      <c r="B129" s="3">
        <v>128</v>
      </c>
      <c r="C129" s="6" t="s">
        <v>96</v>
      </c>
      <c r="D129" s="3">
        <v>0.0006888211776000001</v>
      </c>
      <c r="E129" s="3">
        <v>0.7530820476986193</v>
      </c>
      <c r="F129" s="3">
        <v>1.5061640953972315</v>
      </c>
      <c r="G129" s="3">
        <v>2.259246143095851</v>
      </c>
      <c r="H129" s="6">
        <v>600</v>
      </c>
      <c r="I129" s="3">
        <v>1</v>
      </c>
    </row>
    <row r="130" spans="2:9" ht="12.75">
      <c r="B130" s="3">
        <v>129</v>
      </c>
      <c r="C130" s="6" t="s">
        <v>97</v>
      </c>
      <c r="D130" s="3">
        <v>0.0010386413568</v>
      </c>
      <c r="E130" s="3">
        <v>1.6484345498344837</v>
      </c>
      <c r="F130" s="3">
        <v>3.2968690996689745</v>
      </c>
      <c r="G130" s="3">
        <v>4.945303649503455</v>
      </c>
      <c r="H130" s="6">
        <v>600</v>
      </c>
      <c r="I130" s="3">
        <v>1</v>
      </c>
    </row>
    <row r="131" spans="2:9" ht="12.75">
      <c r="B131" s="3">
        <v>130</v>
      </c>
      <c r="C131" s="6" t="s">
        <v>98</v>
      </c>
      <c r="D131" s="3">
        <v>0.0016245230399999997</v>
      </c>
      <c r="E131" s="3">
        <v>2.792136092833303</v>
      </c>
      <c r="F131" s="3">
        <v>5.58427218566662</v>
      </c>
      <c r="G131" s="3">
        <v>8.37640827849993</v>
      </c>
      <c r="H131" s="6">
        <v>600</v>
      </c>
      <c r="I131" s="3">
        <v>1</v>
      </c>
    </row>
    <row r="132" spans="2:9" ht="12.75">
      <c r="B132" s="3">
        <v>131</v>
      </c>
      <c r="C132" s="6" t="s">
        <v>99</v>
      </c>
      <c r="D132" s="3">
        <v>0.00243678456</v>
      </c>
      <c r="E132" s="3">
        <v>4.945269698458212</v>
      </c>
      <c r="F132" s="3">
        <v>9.890539396916438</v>
      </c>
      <c r="G132" s="3">
        <v>14.835809095374643</v>
      </c>
      <c r="H132" s="6">
        <v>600</v>
      </c>
      <c r="I132" s="3">
        <v>1</v>
      </c>
    </row>
    <row r="133" spans="2:9" ht="12.75">
      <c r="B133" s="3">
        <v>132</v>
      </c>
      <c r="C133" s="6" t="s">
        <v>100</v>
      </c>
      <c r="D133" s="3">
        <v>0.00045665634604032004</v>
      </c>
      <c r="E133" s="3">
        <v>0.5209823194989287</v>
      </c>
      <c r="F133" s="3">
        <v>1.0419646389978556</v>
      </c>
      <c r="G133" s="3">
        <v>1.5629469584967843</v>
      </c>
      <c r="H133" s="6">
        <v>750</v>
      </c>
      <c r="I133" s="3">
        <v>1</v>
      </c>
    </row>
    <row r="134" spans="2:9" ht="12.75">
      <c r="B134" s="3">
        <v>133</v>
      </c>
      <c r="C134" s="6" t="s">
        <v>101</v>
      </c>
      <c r="D134" s="3">
        <v>0.0008089303109103356</v>
      </c>
      <c r="E134" s="3">
        <v>1.1747340118124896</v>
      </c>
      <c r="F134" s="3">
        <v>2.3494680236249756</v>
      </c>
      <c r="G134" s="3">
        <v>3.5242020354374652</v>
      </c>
      <c r="H134" s="6">
        <v>725</v>
      </c>
      <c r="I134" s="3">
        <v>1</v>
      </c>
    </row>
    <row r="135" spans="2:9" ht="12.75">
      <c r="B135" s="3">
        <v>134</v>
      </c>
      <c r="C135" s="6" t="s">
        <v>102</v>
      </c>
      <c r="D135" s="3">
        <v>0.0013331554236</v>
      </c>
      <c r="E135" s="3">
        <v>1.7521181246258664</v>
      </c>
      <c r="F135" s="3">
        <v>3.50423624925174</v>
      </c>
      <c r="G135" s="3">
        <v>5.25635437387761</v>
      </c>
      <c r="H135" s="6">
        <v>650</v>
      </c>
      <c r="I135" s="3">
        <v>1</v>
      </c>
    </row>
    <row r="136" spans="2:9" ht="12.75">
      <c r="B136" s="3">
        <v>135</v>
      </c>
      <c r="C136" s="6" t="s">
        <v>103</v>
      </c>
      <c r="D136" s="3">
        <v>0.002437250904</v>
      </c>
      <c r="E136" s="3">
        <v>2.5522689431761876</v>
      </c>
      <c r="F136" s="3">
        <v>5.104537886352368</v>
      </c>
      <c r="G136" s="3">
        <v>7.6568068295285485</v>
      </c>
      <c r="H136" s="6">
        <v>575</v>
      </c>
      <c r="I136" s="3">
        <v>1</v>
      </c>
    </row>
    <row r="137" spans="2:9" ht="12.75">
      <c r="B137" s="3">
        <v>136</v>
      </c>
      <c r="C137" s="6" t="s">
        <v>104</v>
      </c>
      <c r="D137" s="3">
        <v>0.004294832974959999</v>
      </c>
      <c r="E137" s="3">
        <v>3.277818593180399</v>
      </c>
      <c r="F137" s="3">
        <v>6.555637186360755</v>
      </c>
      <c r="G137" s="3">
        <v>9.833455779541154</v>
      </c>
      <c r="H137" s="6">
        <v>500</v>
      </c>
      <c r="I137" s="3">
        <v>1</v>
      </c>
    </row>
    <row r="138" spans="2:9" ht="12.75">
      <c r="B138" s="3">
        <v>137</v>
      </c>
      <c r="C138" s="6" t="s">
        <v>105</v>
      </c>
      <c r="D138" s="3">
        <v>0.006751417536</v>
      </c>
      <c r="E138" s="3">
        <v>5.070787979767061</v>
      </c>
      <c r="F138" s="3">
        <v>10.141575959534165</v>
      </c>
      <c r="G138" s="3">
        <v>15.212363939301227</v>
      </c>
      <c r="H138" s="6">
        <v>500</v>
      </c>
      <c r="I138" s="3">
        <v>1</v>
      </c>
    </row>
    <row r="139" spans="2:9" ht="12.75">
      <c r="B139" s="3">
        <v>138</v>
      </c>
      <c r="C139" s="6" t="s">
        <v>106</v>
      </c>
      <c r="D139" s="3">
        <v>0.0130901948389128</v>
      </c>
      <c r="E139" s="3">
        <v>5.494033807234331</v>
      </c>
      <c r="F139" s="3">
        <v>10.98806761446869</v>
      </c>
      <c r="G139" s="3">
        <v>16.482101421703007</v>
      </c>
      <c r="H139" s="6">
        <v>300</v>
      </c>
      <c r="I139" s="3">
        <v>1</v>
      </c>
    </row>
    <row r="140" spans="2:9" ht="12.75">
      <c r="B140" s="3">
        <v>139</v>
      </c>
      <c r="C140" s="6" t="s">
        <v>107</v>
      </c>
      <c r="D140" s="3">
        <v>3.209265839519998E-05</v>
      </c>
      <c r="E140" s="3">
        <v>0.09004597513912249</v>
      </c>
      <c r="F140" s="3">
        <v>0.18009195027824565</v>
      </c>
      <c r="G140" s="3">
        <v>0.27013792541736814</v>
      </c>
      <c r="H140" s="6">
        <v>1000</v>
      </c>
      <c r="I140" s="3">
        <v>2</v>
      </c>
    </row>
    <row r="141" spans="2:9" ht="12.75">
      <c r="B141" s="3">
        <v>140</v>
      </c>
      <c r="C141" s="6" t="s">
        <v>108</v>
      </c>
      <c r="D141" s="3">
        <v>7.633146024000003E-05</v>
      </c>
      <c r="E141" s="3">
        <v>0.2751646960774434</v>
      </c>
      <c r="F141" s="3">
        <v>0.5503293921548869</v>
      </c>
      <c r="G141" s="3">
        <v>0.8254940882323303</v>
      </c>
      <c r="H141" s="6">
        <v>1000</v>
      </c>
      <c r="I141" s="3">
        <v>2</v>
      </c>
    </row>
    <row r="142" spans="2:9" ht="12.75">
      <c r="B142" s="3">
        <v>141</v>
      </c>
      <c r="C142" s="6" t="s">
        <v>109</v>
      </c>
      <c r="D142" s="3">
        <v>0.00019831268724480004</v>
      </c>
      <c r="E142" s="3">
        <v>0.3867022067404573</v>
      </c>
      <c r="F142" s="3">
        <v>0.7734044134809155</v>
      </c>
      <c r="G142" s="3">
        <v>1.160106620221372</v>
      </c>
      <c r="H142" s="6">
        <v>900</v>
      </c>
      <c r="I142" s="3">
        <v>2</v>
      </c>
    </row>
    <row r="143" spans="2:9" ht="12.75">
      <c r="B143" s="3">
        <v>142</v>
      </c>
      <c r="C143" s="6" t="s">
        <v>110</v>
      </c>
      <c r="D143" s="3">
        <v>0.00040951998359999996</v>
      </c>
      <c r="E143" s="3">
        <v>0.645524515464416</v>
      </c>
      <c r="F143" s="3">
        <v>1.2910490309288303</v>
      </c>
      <c r="G143" s="3">
        <v>1.9365735463932463</v>
      </c>
      <c r="H143" s="6">
        <v>750</v>
      </c>
      <c r="I143" s="3">
        <v>2</v>
      </c>
    </row>
    <row r="144" spans="2:9" ht="12.75">
      <c r="B144" s="3">
        <v>143</v>
      </c>
      <c r="C144" s="6" t="s">
        <v>111</v>
      </c>
      <c r="D144" s="3">
        <v>0.0006888211776000001</v>
      </c>
      <c r="E144" s="3">
        <v>0.7530820476986193</v>
      </c>
      <c r="F144" s="3">
        <v>1.5061640953972315</v>
      </c>
      <c r="G144" s="3">
        <v>2.259246143095851</v>
      </c>
      <c r="H144" s="6">
        <v>600</v>
      </c>
      <c r="I144" s="3">
        <v>2</v>
      </c>
    </row>
    <row r="145" spans="2:9" ht="12.75">
      <c r="B145" s="3">
        <v>144</v>
      </c>
      <c r="C145" s="6" t="s">
        <v>112</v>
      </c>
      <c r="D145" s="3">
        <v>0.0010386413568</v>
      </c>
      <c r="E145" s="3">
        <v>1.6484345498344837</v>
      </c>
      <c r="F145" s="3">
        <v>3.2968690996689745</v>
      </c>
      <c r="G145" s="3">
        <v>4.945303649503455</v>
      </c>
      <c r="H145" s="6">
        <v>600</v>
      </c>
      <c r="I145" s="3">
        <v>2</v>
      </c>
    </row>
    <row r="146" spans="2:9" ht="12.75">
      <c r="B146" s="3">
        <v>145</v>
      </c>
      <c r="C146" s="6" t="s">
        <v>113</v>
      </c>
      <c r="D146" s="3">
        <v>0.00045665634604032004</v>
      </c>
      <c r="E146" s="3">
        <v>0.5209823194989287</v>
      </c>
      <c r="F146" s="3">
        <v>1.0419646389978556</v>
      </c>
      <c r="G146" s="3">
        <v>1.5629469584967843</v>
      </c>
      <c r="H146" s="6">
        <v>750</v>
      </c>
      <c r="I146" s="3">
        <v>2</v>
      </c>
    </row>
    <row r="147" spans="2:9" ht="12.75">
      <c r="B147" s="3">
        <v>146</v>
      </c>
      <c r="C147" s="6" t="s">
        <v>114</v>
      </c>
      <c r="D147" s="3">
        <v>0.0008089303109103356</v>
      </c>
      <c r="E147" s="3">
        <v>1.1747340118124896</v>
      </c>
      <c r="F147" s="3">
        <v>2.3494680236249756</v>
      </c>
      <c r="G147" s="3">
        <v>3.5242020354374652</v>
      </c>
      <c r="H147" s="6">
        <v>725</v>
      </c>
      <c r="I147" s="3">
        <v>2</v>
      </c>
    </row>
    <row r="148" spans="2:9" ht="12.75">
      <c r="B148" s="3">
        <v>147</v>
      </c>
      <c r="C148" s="6" t="s">
        <v>115</v>
      </c>
      <c r="D148" s="3">
        <v>0.0013331554236</v>
      </c>
      <c r="E148" s="3">
        <v>1.7521181246258664</v>
      </c>
      <c r="F148" s="3">
        <v>3.50423624925174</v>
      </c>
      <c r="G148" s="3">
        <v>5.25635437387761</v>
      </c>
      <c r="H148" s="6">
        <v>650</v>
      </c>
      <c r="I148" s="3">
        <v>2</v>
      </c>
    </row>
    <row r="149" spans="2:9" ht="12.75">
      <c r="B149" s="3">
        <v>148</v>
      </c>
      <c r="C149" s="6" t="s">
        <v>116</v>
      </c>
      <c r="D149" s="3">
        <v>0.002437250904</v>
      </c>
      <c r="E149" s="3">
        <v>2.5522689431761876</v>
      </c>
      <c r="F149" s="3">
        <v>5.104537886352368</v>
      </c>
      <c r="G149" s="3">
        <v>7.6568068295285485</v>
      </c>
      <c r="H149" s="6">
        <v>575</v>
      </c>
      <c r="I149" s="3">
        <v>2</v>
      </c>
    </row>
    <row r="150" spans="2:9" ht="12.75">
      <c r="B150" s="3">
        <v>149</v>
      </c>
      <c r="C150" s="6" t="s">
        <v>117</v>
      </c>
      <c r="D150" s="3">
        <v>0.004294832974959999</v>
      </c>
      <c r="E150" s="3">
        <v>3.277818593180399</v>
      </c>
      <c r="F150" s="3">
        <v>6.555637186360755</v>
      </c>
      <c r="G150" s="3">
        <v>9.833455779541154</v>
      </c>
      <c r="H150" s="6">
        <v>500</v>
      </c>
      <c r="I150" s="3">
        <v>2</v>
      </c>
    </row>
    <row r="151" spans="2:9" ht="12.75">
      <c r="B151" s="3">
        <v>150</v>
      </c>
      <c r="C151" s="6" t="s">
        <v>118</v>
      </c>
      <c r="D151" s="3">
        <v>0.006751417536</v>
      </c>
      <c r="E151" s="3">
        <v>5.070787979767061</v>
      </c>
      <c r="F151" s="3">
        <v>10.141575959534165</v>
      </c>
      <c r="G151" s="3">
        <v>15.212363939301227</v>
      </c>
      <c r="H151" s="6">
        <v>500</v>
      </c>
      <c r="I151" s="3">
        <v>2</v>
      </c>
    </row>
    <row r="152" spans="2:9" ht="12.75">
      <c r="B152" s="3">
        <v>151</v>
      </c>
      <c r="C152" s="6" t="s">
        <v>119</v>
      </c>
      <c r="D152" s="3">
        <v>3.209265839519998E-05</v>
      </c>
      <c r="E152" s="3">
        <v>0.09004597513912249</v>
      </c>
      <c r="F152" s="3">
        <v>0.18009195027824565</v>
      </c>
      <c r="G152" s="3">
        <v>0.27013792541736814</v>
      </c>
      <c r="H152" s="6">
        <v>1000</v>
      </c>
      <c r="I152" s="3">
        <v>3</v>
      </c>
    </row>
    <row r="153" spans="2:9" ht="12.75">
      <c r="B153" s="3">
        <v>152</v>
      </c>
      <c r="C153" s="6" t="s">
        <v>120</v>
      </c>
      <c r="D153" s="3">
        <v>7.633146024000003E-05</v>
      </c>
      <c r="E153" s="3">
        <v>0.2751646960774434</v>
      </c>
      <c r="F153" s="3">
        <v>0.5503293921548869</v>
      </c>
      <c r="G153" s="3">
        <v>0.8254940882323303</v>
      </c>
      <c r="H153" s="6">
        <v>1000</v>
      </c>
      <c r="I153" s="3">
        <v>3</v>
      </c>
    </row>
    <row r="154" spans="2:9" ht="12.75">
      <c r="B154" s="3">
        <v>153</v>
      </c>
      <c r="C154" s="6" t="s">
        <v>121</v>
      </c>
      <c r="D154" s="3">
        <v>0.00019831268724480004</v>
      </c>
      <c r="E154" s="3">
        <v>0.3867022067404573</v>
      </c>
      <c r="F154" s="3">
        <v>0.7734044134809155</v>
      </c>
      <c r="G154" s="3">
        <v>1.160106620221372</v>
      </c>
      <c r="H154" s="6">
        <v>900</v>
      </c>
      <c r="I154" s="3">
        <v>3</v>
      </c>
    </row>
    <row r="155" spans="2:9" ht="12.75">
      <c r="B155" s="3">
        <v>154</v>
      </c>
      <c r="C155" s="6" t="s">
        <v>122</v>
      </c>
      <c r="D155" s="3">
        <v>0.00040951998359999996</v>
      </c>
      <c r="E155" s="3">
        <v>0.645524515464416</v>
      </c>
      <c r="F155" s="3">
        <v>1.2910490309288303</v>
      </c>
      <c r="G155" s="3">
        <v>1.9365735463932463</v>
      </c>
      <c r="H155" s="6">
        <v>750</v>
      </c>
      <c r="I155" s="3">
        <v>3</v>
      </c>
    </row>
    <row r="156" spans="2:3" ht="12.75">
      <c r="B156" s="3">
        <v>155</v>
      </c>
      <c r="C156" s="6"/>
    </row>
    <row r="157" spans="2:9" ht="12.75">
      <c r="B157" s="3">
        <v>156</v>
      </c>
      <c r="C157" s="17" t="s">
        <v>172</v>
      </c>
      <c r="D157" s="2">
        <v>9.5E-07</v>
      </c>
      <c r="E157" s="2">
        <v>0.011</v>
      </c>
      <c r="F157" s="2">
        <v>0.022</v>
      </c>
      <c r="G157" s="2">
        <v>0.033</v>
      </c>
      <c r="H157" s="7">
        <v>1800</v>
      </c>
      <c r="I157" s="7">
        <v>3</v>
      </c>
    </row>
    <row r="158" spans="2:9" ht="12.75">
      <c r="B158" s="3">
        <v>157</v>
      </c>
      <c r="C158" s="6" t="s">
        <v>123</v>
      </c>
      <c r="D158" s="2">
        <v>1.2E-06</v>
      </c>
      <c r="E158" s="2">
        <v>0.005017329039854482</v>
      </c>
      <c r="F158" s="2">
        <v>0.010034658079709005</v>
      </c>
      <c r="G158" s="2">
        <v>0.01505198711956348</v>
      </c>
      <c r="H158" s="6">
        <v>2000</v>
      </c>
      <c r="I158" s="3">
        <v>2</v>
      </c>
    </row>
    <row r="159" spans="2:9" ht="12.75">
      <c r="B159" s="3">
        <v>158</v>
      </c>
      <c r="C159" s="6" t="s">
        <v>124</v>
      </c>
      <c r="D159" s="2">
        <v>4.05E-06</v>
      </c>
      <c r="E159" s="2">
        <v>0.011288990339672594</v>
      </c>
      <c r="F159" s="2">
        <v>0.022577980679345244</v>
      </c>
      <c r="G159" s="2">
        <v>0.03386697101901784</v>
      </c>
      <c r="H159" s="6">
        <v>2000</v>
      </c>
      <c r="I159" s="3">
        <v>2</v>
      </c>
    </row>
    <row r="160" spans="2:9" ht="12.75">
      <c r="B160" s="3">
        <v>159</v>
      </c>
      <c r="C160" s="6" t="s">
        <v>125</v>
      </c>
      <c r="D160" s="2">
        <v>9.6E-06</v>
      </c>
      <c r="E160" s="2">
        <v>0.020069316159417927</v>
      </c>
      <c r="F160" s="2">
        <v>0.04013863231883602</v>
      </c>
      <c r="G160" s="2">
        <v>0.06020794847825392</v>
      </c>
      <c r="H160" s="6">
        <v>2000</v>
      </c>
      <c r="I160" s="3">
        <v>2</v>
      </c>
    </row>
    <row r="161" spans="2:9" ht="12.75">
      <c r="B161" s="3">
        <v>160</v>
      </c>
      <c r="C161" s="6" t="s">
        <v>129</v>
      </c>
      <c r="D161" s="2">
        <v>3.2E-05</v>
      </c>
      <c r="E161" s="2">
        <v>0.07630811384066383</v>
      </c>
      <c r="F161" s="2">
        <v>0.15261622768132765</v>
      </c>
      <c r="G161" s="2">
        <v>0.22892434152199126</v>
      </c>
      <c r="H161" s="7">
        <v>1800</v>
      </c>
      <c r="I161" s="7">
        <v>1</v>
      </c>
    </row>
    <row r="162" spans="2:9" ht="12.75">
      <c r="B162" s="3">
        <v>161</v>
      </c>
      <c r="C162" s="17" t="s">
        <v>175</v>
      </c>
      <c r="D162" s="3">
        <v>0.00076123</v>
      </c>
      <c r="E162" s="3">
        <v>0.761</v>
      </c>
      <c r="F162" s="3">
        <v>1.522</v>
      </c>
      <c r="G162" s="19">
        <v>2.284</v>
      </c>
      <c r="H162" s="3">
        <v>300</v>
      </c>
      <c r="I162" s="3">
        <v>21</v>
      </c>
    </row>
    <row r="163" spans="2:9" ht="12.75">
      <c r="B163" s="3">
        <v>162</v>
      </c>
      <c r="C163" s="17" t="s">
        <v>176</v>
      </c>
      <c r="D163" s="3">
        <v>0.00024576</v>
      </c>
      <c r="E163" s="3">
        <v>0.295</v>
      </c>
      <c r="F163" s="3">
        <v>0.59</v>
      </c>
      <c r="G163" s="3">
        <v>0.885</v>
      </c>
      <c r="H163" s="3">
        <v>300</v>
      </c>
      <c r="I163" s="3">
        <v>27</v>
      </c>
    </row>
    <row r="164" spans="2:9" ht="12.75">
      <c r="B164" s="3">
        <v>163</v>
      </c>
      <c r="C164" s="17" t="s">
        <v>177</v>
      </c>
      <c r="D164" s="2">
        <v>0.000864</v>
      </c>
      <c r="E164" s="3">
        <v>0.743</v>
      </c>
      <c r="F164" s="3">
        <v>1.486</v>
      </c>
      <c r="G164" s="3">
        <v>2.229</v>
      </c>
      <c r="H164" s="3">
        <v>600</v>
      </c>
      <c r="I164" s="3">
        <v>6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2" width="9.140625" style="3" customWidth="1"/>
    <col min="3" max="3" width="11.421875" style="3" bestFit="1" customWidth="1"/>
    <col min="4" max="5" width="9.421875" style="3" customWidth="1"/>
    <col min="6" max="6" width="10.8515625" style="3" customWidth="1"/>
    <col min="7" max="9" width="10.57421875" style="3" bestFit="1" customWidth="1"/>
    <col min="10" max="16384" width="9.140625" style="3" customWidth="1"/>
  </cols>
  <sheetData>
    <row r="1" spans="1:9" ht="38.25">
      <c r="A1" s="3">
        <v>25</v>
      </c>
      <c r="D1" s="4" t="s">
        <v>0</v>
      </c>
      <c r="E1" s="4" t="s">
        <v>1</v>
      </c>
      <c r="F1" s="4" t="s">
        <v>2</v>
      </c>
      <c r="G1" s="4" t="s">
        <v>3</v>
      </c>
      <c r="H1" s="5" t="s">
        <v>4</v>
      </c>
      <c r="I1" s="5" t="s">
        <v>5</v>
      </c>
    </row>
    <row r="2" spans="3:9" ht="12.75">
      <c r="C2" s="6" t="str">
        <f>VLOOKUP($A$1,Base!$B$2:$I$201,2)</f>
        <v>HT-76</v>
      </c>
      <c r="D2" s="6">
        <f>VLOOKUP($A$1,Base!$B$2:$I$201,3)</f>
        <v>0.003511808</v>
      </c>
      <c r="E2" s="6">
        <f>VLOOKUP($A$1,Base!$B$2:$I$201,4)</f>
        <v>3.270580014348674</v>
      </c>
      <c r="F2" s="6">
        <f>VLOOKUP($A$1,Base!$B$2:$I$201,5)</f>
        <v>6.541160028697341</v>
      </c>
      <c r="G2" s="6">
        <f>VLOOKUP($A$1,Base!$B$2:$I$201,6)</f>
        <v>9.811740043046022</v>
      </c>
      <c r="H2" s="6">
        <f>VLOOKUP($A$1,Base!$B$2:$I$201,7)</f>
        <v>400</v>
      </c>
      <c r="I2" s="6">
        <f>VLOOKUP($A$1,Base!$B$2:$I$201,8)</f>
        <v>1</v>
      </c>
    </row>
    <row r="4" spans="6:20" ht="12.75">
      <c r="F4" s="20" t="s">
        <v>6</v>
      </c>
      <c r="G4" s="20"/>
      <c r="H4" s="20"/>
      <c r="I4" s="20"/>
      <c r="L4" s="20" t="s">
        <v>6</v>
      </c>
      <c r="M4" s="20"/>
      <c r="N4" s="20"/>
      <c r="O4" s="20"/>
      <c r="Q4" s="20" t="s">
        <v>6</v>
      </c>
      <c r="R4" s="20"/>
      <c r="S4" s="20"/>
      <c r="T4" s="20"/>
    </row>
    <row r="5" spans="6:20" ht="14.25">
      <c r="F5" s="20" t="s">
        <v>13</v>
      </c>
      <c r="G5" s="20"/>
      <c r="H5" s="20"/>
      <c r="I5" s="20"/>
      <c r="L5" s="20" t="s">
        <v>8</v>
      </c>
      <c r="M5" s="20"/>
      <c r="N5" s="20"/>
      <c r="O5" s="20"/>
      <c r="Q5" s="20" t="s">
        <v>126</v>
      </c>
      <c r="R5" s="20"/>
      <c r="S5" s="20"/>
      <c r="T5" s="20"/>
    </row>
    <row r="6" spans="3:21" ht="14.25">
      <c r="C6" s="3" t="s">
        <v>17</v>
      </c>
      <c r="D6" s="3" t="s">
        <v>18</v>
      </c>
      <c r="E6" s="3">
        <v>50</v>
      </c>
      <c r="F6" s="3">
        <f>I6/4</f>
        <v>100</v>
      </c>
      <c r="G6" s="3">
        <f>I6/2</f>
        <v>200</v>
      </c>
      <c r="H6" s="3">
        <f>I6*(3/4)</f>
        <v>300</v>
      </c>
      <c r="I6" s="3">
        <f>H2</f>
        <v>400</v>
      </c>
      <c r="K6" s="3">
        <f>E6</f>
        <v>50</v>
      </c>
      <c r="L6" s="3">
        <f>F6</f>
        <v>100</v>
      </c>
      <c r="M6" s="3">
        <f>G6</f>
        <v>200</v>
      </c>
      <c r="N6" s="3">
        <f>H6</f>
        <v>300</v>
      </c>
      <c r="O6" s="3">
        <f>I6</f>
        <v>400</v>
      </c>
      <c r="Q6" s="3">
        <f>E6</f>
        <v>50</v>
      </c>
      <c r="R6" s="3">
        <f>F6</f>
        <v>100</v>
      </c>
      <c r="S6" s="3">
        <f>G6</f>
        <v>200</v>
      </c>
      <c r="T6" s="3">
        <f>H6</f>
        <v>300</v>
      </c>
      <c r="U6" s="3">
        <f>I6</f>
        <v>400</v>
      </c>
    </row>
    <row r="7" spans="3:21" ht="12.75">
      <c r="C7" s="3">
        <f>6*$I$2*0</f>
        <v>0</v>
      </c>
      <c r="D7" s="7">
        <f>ROUND(C7*14.2233,0)</f>
        <v>0</v>
      </c>
      <c r="E7" s="1">
        <f>$D$2*E6*60</f>
        <v>10.535424</v>
      </c>
      <c r="F7" s="1">
        <f>$D$2*F6*60</f>
        <v>21.070848</v>
      </c>
      <c r="G7" s="1">
        <f>$D$2*G6*60</f>
        <v>42.141696</v>
      </c>
      <c r="H7" s="1">
        <f>$D$2*H6*60</f>
        <v>63.212544</v>
      </c>
      <c r="I7" s="1">
        <f>$D$2*I6*60</f>
        <v>84.283392</v>
      </c>
      <c r="K7" s="1">
        <f>E7*4.40287</f>
        <v>46.38610226688</v>
      </c>
      <c r="L7" s="1">
        <f>F7*4.40287</f>
        <v>92.77220453376</v>
      </c>
      <c r="M7" s="1">
        <f>G7*4.40287</f>
        <v>185.54440906752</v>
      </c>
      <c r="N7" s="1">
        <f>H7*4.40287</f>
        <v>278.31661360128</v>
      </c>
      <c r="O7" s="1">
        <f>I7*4.40287</f>
        <v>371.08881813504</v>
      </c>
      <c r="Q7" s="1">
        <f aca="true" t="shared" si="0" ref="Q7:U10">E7*1000</f>
        <v>10535.424</v>
      </c>
      <c r="R7" s="1">
        <f t="shared" si="0"/>
        <v>21070.848</v>
      </c>
      <c r="S7" s="1">
        <f t="shared" si="0"/>
        <v>42141.696</v>
      </c>
      <c r="T7" s="1">
        <f t="shared" si="0"/>
        <v>63212.544</v>
      </c>
      <c r="U7" s="1">
        <f t="shared" si="0"/>
        <v>84283.392</v>
      </c>
    </row>
    <row r="8" spans="3:21" ht="12.75">
      <c r="C8" s="3">
        <f>6*$I$2*(1/3)</f>
        <v>2</v>
      </c>
      <c r="D8" s="7">
        <f>ROUND(C8*14.2233,0)</f>
        <v>28</v>
      </c>
      <c r="E8" s="1">
        <f>E7-$E$2</f>
        <v>7.264843985651327</v>
      </c>
      <c r="F8" s="1">
        <f>F7-$E$2</f>
        <v>17.800267985651328</v>
      </c>
      <c r="G8" s="1">
        <f>G7-$E$2</f>
        <v>38.87111598565133</v>
      </c>
      <c r="H8" s="1">
        <f>H7-$E$2</f>
        <v>59.94196398565133</v>
      </c>
      <c r="I8" s="1">
        <f>I7-$E$2</f>
        <v>81.01281198565133</v>
      </c>
      <c r="K8" s="1">
        <f aca="true" t="shared" si="1" ref="K8:L10">E8*4.40287</f>
        <v>31.986163639104657</v>
      </c>
      <c r="L8" s="1">
        <f t="shared" si="1"/>
        <v>78.37226590598466</v>
      </c>
      <c r="M8" s="1">
        <f aca="true" t="shared" si="2" ref="M8:O10">G8*4.40287</f>
        <v>171.14447043974468</v>
      </c>
      <c r="N8" s="1">
        <f t="shared" si="2"/>
        <v>263.91667497350466</v>
      </c>
      <c r="O8" s="1">
        <f t="shared" si="2"/>
        <v>356.68887950726463</v>
      </c>
      <c r="Q8" s="1">
        <f t="shared" si="0"/>
        <v>7264.843985651327</v>
      </c>
      <c r="R8" s="1">
        <f t="shared" si="0"/>
        <v>17800.267985651328</v>
      </c>
      <c r="S8" s="1">
        <f t="shared" si="0"/>
        <v>38871.115985651326</v>
      </c>
      <c r="T8" s="1">
        <f t="shared" si="0"/>
        <v>59941.963985651324</v>
      </c>
      <c r="U8" s="1">
        <f t="shared" si="0"/>
        <v>81012.81198565132</v>
      </c>
    </row>
    <row r="9" spans="3:21" ht="12.75">
      <c r="C9" s="3">
        <f>6*$I$2*(2/3)</f>
        <v>4</v>
      </c>
      <c r="D9" s="7">
        <f>ROUND(C9*14.2233,0)</f>
        <v>57</v>
      </c>
      <c r="E9" s="1">
        <f>E8-$F$2</f>
        <v>0.7236839569539857</v>
      </c>
      <c r="F9" s="1">
        <f>F8-$F$2</f>
        <v>11.259107956953986</v>
      </c>
      <c r="G9" s="1">
        <f>G8-$F$2</f>
        <v>32.32995595695399</v>
      </c>
      <c r="H9" s="1">
        <f>H8-$F$2</f>
        <v>53.400803956953986</v>
      </c>
      <c r="I9" s="1">
        <f>I8-$F$2</f>
        <v>74.47165195695399</v>
      </c>
      <c r="K9" s="1">
        <f t="shared" si="1"/>
        <v>3.186286383553995</v>
      </c>
      <c r="L9" s="1">
        <f t="shared" si="1"/>
        <v>49.572388650434</v>
      </c>
      <c r="M9" s="1">
        <f t="shared" si="2"/>
        <v>142.344593184194</v>
      </c>
      <c r="N9" s="1">
        <f t="shared" si="2"/>
        <v>235.116797717954</v>
      </c>
      <c r="O9" s="1">
        <f t="shared" si="2"/>
        <v>327.88900225171403</v>
      </c>
      <c r="Q9" s="1">
        <f t="shared" si="0"/>
        <v>723.6839569539857</v>
      </c>
      <c r="R9" s="1">
        <f t="shared" si="0"/>
        <v>11259.107956953987</v>
      </c>
      <c r="S9" s="1">
        <f t="shared" si="0"/>
        <v>32329.95595695399</v>
      </c>
      <c r="T9" s="1">
        <f t="shared" si="0"/>
        <v>53400.80395695398</v>
      </c>
      <c r="U9" s="1">
        <f t="shared" si="0"/>
        <v>74471.651956954</v>
      </c>
    </row>
    <row r="10" spans="3:21" ht="12.75">
      <c r="C10" s="3">
        <f>6*$I$2</f>
        <v>6</v>
      </c>
      <c r="D10" s="7">
        <f>ROUND(C10*14.2233,0)</f>
        <v>85</v>
      </c>
      <c r="E10" s="1">
        <f>E9-$G$2</f>
        <v>-9.088056086092037</v>
      </c>
      <c r="F10" s="1">
        <f>F9-$G$2</f>
        <v>1.4473679139079643</v>
      </c>
      <c r="G10" s="1">
        <f>G9-$G$2</f>
        <v>22.518215913907966</v>
      </c>
      <c r="H10" s="1">
        <f>H9-$G$2</f>
        <v>43.589063913907964</v>
      </c>
      <c r="I10" s="1">
        <f>I9-$G$2</f>
        <v>64.65991191390796</v>
      </c>
      <c r="K10" s="1">
        <f t="shared" si="1"/>
        <v>-40.01352949977205</v>
      </c>
      <c r="L10" s="1">
        <f t="shared" si="1"/>
        <v>6.372572767107958</v>
      </c>
      <c r="M10" s="1">
        <f t="shared" si="2"/>
        <v>99.14477730086797</v>
      </c>
      <c r="N10" s="1">
        <f t="shared" si="2"/>
        <v>191.91698183462796</v>
      </c>
      <c r="O10" s="1">
        <f t="shared" si="2"/>
        <v>284.68918636838794</v>
      </c>
      <c r="Q10" s="1">
        <f t="shared" si="0"/>
        <v>-9088.056086092036</v>
      </c>
      <c r="R10" s="1">
        <f t="shared" si="0"/>
        <v>1447.3679139079643</v>
      </c>
      <c r="S10" s="1">
        <f t="shared" si="0"/>
        <v>22518.215913907967</v>
      </c>
      <c r="T10" s="1">
        <f t="shared" si="0"/>
        <v>43589.063913907965</v>
      </c>
      <c r="U10" s="1">
        <f t="shared" si="0"/>
        <v>64659.91191390796</v>
      </c>
    </row>
    <row r="14" spans="6:15" ht="12.75">
      <c r="F14" s="20" t="s">
        <v>6</v>
      </c>
      <c r="G14" s="20"/>
      <c r="H14" s="20"/>
      <c r="I14" s="20"/>
      <c r="L14" s="20" t="s">
        <v>6</v>
      </c>
      <c r="M14" s="20"/>
      <c r="N14" s="20"/>
      <c r="O14" s="20"/>
    </row>
    <row r="15" spans="6:15" ht="12.75">
      <c r="F15" s="20" t="s">
        <v>7</v>
      </c>
      <c r="G15" s="20"/>
      <c r="H15" s="20"/>
      <c r="I15" s="20"/>
      <c r="L15" s="20" t="s">
        <v>9</v>
      </c>
      <c r="M15" s="20"/>
      <c r="N15" s="20"/>
      <c r="O15" s="20"/>
    </row>
    <row r="16" spans="5:15" ht="12.75">
      <c r="E16" s="3">
        <f>E6</f>
        <v>50</v>
      </c>
      <c r="F16" s="3">
        <f>F6</f>
        <v>100</v>
      </c>
      <c r="G16" s="3">
        <f>G6</f>
        <v>200</v>
      </c>
      <c r="H16" s="3">
        <f>H6</f>
        <v>300</v>
      </c>
      <c r="I16" s="3">
        <f>I6</f>
        <v>400</v>
      </c>
      <c r="K16" s="3">
        <f>E6</f>
        <v>50</v>
      </c>
      <c r="L16" s="3">
        <f>F6</f>
        <v>100</v>
      </c>
      <c r="M16" s="3">
        <f>G6</f>
        <v>200</v>
      </c>
      <c r="N16" s="3">
        <f>H6</f>
        <v>300</v>
      </c>
      <c r="O16" s="3">
        <f>I6</f>
        <v>400</v>
      </c>
    </row>
    <row r="17" spans="2:15" ht="12.75">
      <c r="B17" s="3" t="s">
        <v>10</v>
      </c>
      <c r="C17" s="3" t="str">
        <f>CONCATENATE(C7,$B$17,$C$6)</f>
        <v>0 Kgf/cm²</v>
      </c>
      <c r="D17" s="1" t="str">
        <f>CONCATENATE(D7,$B$17,$D$6)</f>
        <v>0 PSI</v>
      </c>
      <c r="E17" s="1">
        <f>E$7/(0.7*270)*10</f>
        <v>0.5574298412698413</v>
      </c>
      <c r="F17" s="1">
        <f>F$7/(0.7*270)*10</f>
        <v>1.1148596825396826</v>
      </c>
      <c r="G17" s="1">
        <f>G$7/(0.7*270)*10</f>
        <v>2.229719365079365</v>
      </c>
      <c r="H17" s="1">
        <f>H$7/(0.7*270)*10</f>
        <v>3.344579047619048</v>
      </c>
      <c r="I17" s="1">
        <f>I$7/(0.7*270)*10</f>
        <v>4.45943873015873</v>
      </c>
      <c r="K17" s="1">
        <f>E17*0.735499</f>
        <v>0.409989090824127</v>
      </c>
      <c r="L17" s="1">
        <f>F17*0.735499</f>
        <v>0.819978181648254</v>
      </c>
      <c r="M17" s="1">
        <f>G17*0.735499</f>
        <v>1.639956363296508</v>
      </c>
      <c r="N17" s="1">
        <f>H17*0.735499</f>
        <v>2.4599345449447623</v>
      </c>
      <c r="O17" s="1">
        <f>I17*0.735499</f>
        <v>3.279912726593016</v>
      </c>
    </row>
    <row r="18" spans="3:15" ht="12.75">
      <c r="C18" s="3" t="str">
        <f>CONCATENATE(C8,$B$17,$C$6)</f>
        <v>2 Kgf/cm²</v>
      </c>
      <c r="D18" s="1" t="str">
        <f>CONCATENATE(D8,$B$17,$D$6)</f>
        <v>28 PSI</v>
      </c>
      <c r="E18" s="1">
        <f aca="true" t="shared" si="3" ref="E18:I20">E$7*($C8*10)/(0.7*270)</f>
        <v>1.1148596825396826</v>
      </c>
      <c r="F18" s="1">
        <f t="shared" si="3"/>
        <v>2.229719365079365</v>
      </c>
      <c r="G18" s="1">
        <f t="shared" si="3"/>
        <v>4.45943873015873</v>
      </c>
      <c r="H18" s="1">
        <f t="shared" si="3"/>
        <v>6.689158095238096</v>
      </c>
      <c r="I18" s="1">
        <f t="shared" si="3"/>
        <v>8.91887746031746</v>
      </c>
      <c r="K18" s="1">
        <f aca="true" t="shared" si="4" ref="K18:L20">E18*0.735499</f>
        <v>0.819978181648254</v>
      </c>
      <c r="L18" s="1">
        <f t="shared" si="4"/>
        <v>1.639956363296508</v>
      </c>
      <c r="M18" s="1">
        <f aca="true" t="shared" si="5" ref="M18:O20">G18*0.735499</f>
        <v>3.279912726593016</v>
      </c>
      <c r="N18" s="1">
        <f t="shared" si="5"/>
        <v>4.9198690898895245</v>
      </c>
      <c r="O18" s="1">
        <f t="shared" si="5"/>
        <v>6.559825453186032</v>
      </c>
    </row>
    <row r="19" spans="3:15" ht="12.75">
      <c r="C19" s="3" t="str">
        <f>CONCATENATE(C9,$B$17,$C$6)</f>
        <v>4 Kgf/cm²</v>
      </c>
      <c r="D19" s="1" t="str">
        <f>CONCATENATE(D9,$B$17,$D$6)</f>
        <v>57 PSI</v>
      </c>
      <c r="E19" s="1">
        <f t="shared" si="3"/>
        <v>2.229719365079365</v>
      </c>
      <c r="F19" s="1">
        <f t="shared" si="3"/>
        <v>4.45943873015873</v>
      </c>
      <c r="G19" s="1">
        <f t="shared" si="3"/>
        <v>8.91887746031746</v>
      </c>
      <c r="H19" s="1">
        <f t="shared" si="3"/>
        <v>13.378316190476191</v>
      </c>
      <c r="I19" s="1">
        <f t="shared" si="3"/>
        <v>17.83775492063492</v>
      </c>
      <c r="K19" s="1">
        <f t="shared" si="4"/>
        <v>1.639956363296508</v>
      </c>
      <c r="L19" s="1">
        <f t="shared" si="4"/>
        <v>3.279912726593016</v>
      </c>
      <c r="M19" s="1">
        <f t="shared" si="5"/>
        <v>6.559825453186032</v>
      </c>
      <c r="N19" s="1">
        <f t="shared" si="5"/>
        <v>9.839738179779049</v>
      </c>
      <c r="O19" s="1">
        <f t="shared" si="5"/>
        <v>13.119650906372064</v>
      </c>
    </row>
    <row r="20" spans="3:15" ht="12.75">
      <c r="C20" s="3" t="str">
        <f>CONCATENATE(C10,$B$17,$C$6)</f>
        <v>6 Kgf/cm²</v>
      </c>
      <c r="D20" s="1" t="str">
        <f>CONCATENATE(D10,$B$17,$D$6)</f>
        <v>85 PSI</v>
      </c>
      <c r="E20" s="1">
        <f t="shared" si="3"/>
        <v>3.344579047619048</v>
      </c>
      <c r="F20" s="1">
        <f t="shared" si="3"/>
        <v>6.689158095238096</v>
      </c>
      <c r="G20" s="1">
        <f t="shared" si="3"/>
        <v>13.378316190476191</v>
      </c>
      <c r="H20" s="1">
        <f t="shared" si="3"/>
        <v>20.067474285714287</v>
      </c>
      <c r="I20" s="1">
        <f t="shared" si="3"/>
        <v>26.756632380952382</v>
      </c>
      <c r="K20" s="1">
        <f t="shared" si="4"/>
        <v>2.4599345449447623</v>
      </c>
      <c r="L20" s="1">
        <f t="shared" si="4"/>
        <v>4.9198690898895245</v>
      </c>
      <c r="M20" s="1">
        <f t="shared" si="5"/>
        <v>9.839738179779049</v>
      </c>
      <c r="N20" s="1">
        <f t="shared" si="5"/>
        <v>14.759607269668573</v>
      </c>
      <c r="O20" s="1">
        <f t="shared" si="5"/>
        <v>19.679476359558098</v>
      </c>
    </row>
    <row r="25" ht="12.75">
      <c r="E25" s="9"/>
    </row>
  </sheetData>
  <sheetProtection/>
  <mergeCells count="10">
    <mergeCell ref="Q4:T4"/>
    <mergeCell ref="Q5:T5"/>
    <mergeCell ref="F15:I15"/>
    <mergeCell ref="L4:O4"/>
    <mergeCell ref="L5:O5"/>
    <mergeCell ref="L14:O14"/>
    <mergeCell ref="L15:O15"/>
    <mergeCell ref="F4:I4"/>
    <mergeCell ref="F5:I5"/>
    <mergeCell ref="F14:I1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showGridLines="0" zoomScalePageLayoutView="0" workbookViewId="0" topLeftCell="A4">
      <selection activeCell="L9" sqref="L9"/>
    </sheetView>
  </sheetViews>
  <sheetFormatPr defaultColWidth="9.140625" defaultRowHeight="12.75"/>
  <cols>
    <col min="1" max="16384" width="9.140625" style="3" customWidth="1"/>
  </cols>
  <sheetData>
    <row r="1" ht="13.5" thickBot="1"/>
    <row r="2" spans="2:12" ht="13.5" thickBot="1">
      <c r="B2" s="21"/>
      <c r="C2" s="22"/>
      <c r="D2" s="23"/>
      <c r="E2" s="29" t="s">
        <v>11</v>
      </c>
      <c r="F2" s="30"/>
      <c r="G2" s="30"/>
      <c r="H2" s="30"/>
      <c r="I2" s="30"/>
      <c r="J2" s="31"/>
      <c r="L2" s="15" t="s">
        <v>128</v>
      </c>
    </row>
    <row r="3" spans="2:10" ht="12.75">
      <c r="B3" s="24"/>
      <c r="C3" s="20"/>
      <c r="D3" s="25"/>
      <c r="E3" s="32"/>
      <c r="F3" s="33"/>
      <c r="G3" s="33"/>
      <c r="H3" s="33"/>
      <c r="I3" s="33"/>
      <c r="J3" s="34"/>
    </row>
    <row r="4" spans="2:10" ht="15.75">
      <c r="B4" s="24"/>
      <c r="C4" s="20"/>
      <c r="D4" s="25"/>
      <c r="E4" s="35" t="s">
        <v>81</v>
      </c>
      <c r="F4" s="36"/>
      <c r="G4" s="36"/>
      <c r="H4" s="36"/>
      <c r="I4" s="36"/>
      <c r="J4" s="37"/>
    </row>
    <row r="5" spans="2:10" ht="12.75">
      <c r="B5" s="24"/>
      <c r="C5" s="20"/>
      <c r="D5" s="25"/>
      <c r="E5" s="38" t="s">
        <v>12</v>
      </c>
      <c r="F5" s="39"/>
      <c r="G5" s="39"/>
      <c r="H5" s="42" t="str">
        <f>'Métrico - Imperial'!C2</f>
        <v>HT-76</v>
      </c>
      <c r="I5" s="42"/>
      <c r="J5" s="43"/>
    </row>
    <row r="6" spans="2:10" ht="13.5" thickBot="1">
      <c r="B6" s="26"/>
      <c r="C6" s="27"/>
      <c r="D6" s="28"/>
      <c r="E6" s="40"/>
      <c r="F6" s="41"/>
      <c r="G6" s="41"/>
      <c r="H6" s="44"/>
      <c r="I6" s="44"/>
      <c r="J6" s="45"/>
    </row>
    <row r="7" spans="2:10" ht="12.75">
      <c r="B7" s="10"/>
      <c r="J7" s="11"/>
    </row>
    <row r="8" spans="2:10" ht="12.75">
      <c r="B8" s="10"/>
      <c r="J8" s="11"/>
    </row>
    <row r="9" spans="2:10" ht="12.75">
      <c r="B9" s="10"/>
      <c r="J9" s="11"/>
    </row>
    <row r="10" spans="2:10" ht="12.75">
      <c r="B10" s="10"/>
      <c r="J10" s="11"/>
    </row>
    <row r="11" spans="2:10" ht="12.75">
      <c r="B11" s="10"/>
      <c r="J11" s="11"/>
    </row>
    <row r="12" spans="2:10" ht="12.75">
      <c r="B12" s="10"/>
      <c r="J12" s="11"/>
    </row>
    <row r="13" spans="2:10" ht="12.75">
      <c r="B13" s="10"/>
      <c r="J13" s="11"/>
    </row>
    <row r="14" spans="2:10" ht="12.75">
      <c r="B14" s="10"/>
      <c r="J14" s="11"/>
    </row>
    <row r="15" spans="2:10" ht="12.75">
      <c r="B15" s="10"/>
      <c r="J15" s="11"/>
    </row>
    <row r="16" spans="2:10" ht="12.75">
      <c r="B16" s="10"/>
      <c r="J16" s="11"/>
    </row>
    <row r="17" spans="2:10" ht="12.75">
      <c r="B17" s="10"/>
      <c r="J17" s="11"/>
    </row>
    <row r="18" spans="2:10" ht="12.75">
      <c r="B18" s="10"/>
      <c r="J18" s="11"/>
    </row>
    <row r="19" spans="2:10" ht="12.75">
      <c r="B19" s="10"/>
      <c r="J19" s="11"/>
    </row>
    <row r="20" spans="2:10" ht="12.75">
      <c r="B20" s="10"/>
      <c r="J20" s="11"/>
    </row>
    <row r="21" spans="2:10" ht="12.75">
      <c r="B21" s="10"/>
      <c r="J21" s="11"/>
    </row>
    <row r="22" spans="2:10" ht="12.75">
      <c r="B22" s="10"/>
      <c r="J22" s="11"/>
    </row>
    <row r="23" spans="2:10" ht="12.75">
      <c r="B23" s="10"/>
      <c r="J23" s="11"/>
    </row>
    <row r="24" spans="2:10" ht="12.75">
      <c r="B24" s="10"/>
      <c r="J24" s="11"/>
    </row>
    <row r="25" spans="2:10" ht="12.75">
      <c r="B25" s="10"/>
      <c r="J25" s="11"/>
    </row>
    <row r="26" spans="2:10" ht="12.75">
      <c r="B26" s="10"/>
      <c r="J26" s="11"/>
    </row>
    <row r="27" spans="2:10" ht="12.75">
      <c r="B27" s="10"/>
      <c r="J27" s="11"/>
    </row>
    <row r="28" spans="2:10" ht="12.75">
      <c r="B28" s="10"/>
      <c r="J28" s="11"/>
    </row>
    <row r="29" spans="2:10" ht="12.75">
      <c r="B29" s="10"/>
      <c r="J29" s="11"/>
    </row>
    <row r="30" spans="2:10" ht="12.75">
      <c r="B30" s="10"/>
      <c r="J30" s="11"/>
    </row>
    <row r="31" spans="2:10" ht="12.75">
      <c r="B31" s="10"/>
      <c r="J31" s="11"/>
    </row>
    <row r="32" spans="2:10" ht="12.75">
      <c r="B32" s="10"/>
      <c r="J32" s="11"/>
    </row>
    <row r="33" spans="2:10" ht="12.75">
      <c r="B33" s="10"/>
      <c r="J33" s="11"/>
    </row>
    <row r="34" spans="2:10" ht="12.75">
      <c r="B34" s="10"/>
      <c r="J34" s="11"/>
    </row>
    <row r="35" spans="2:10" ht="12.75">
      <c r="B35" s="10"/>
      <c r="J35" s="11"/>
    </row>
    <row r="36" spans="2:10" ht="12.75">
      <c r="B36" s="10"/>
      <c r="J36" s="11"/>
    </row>
    <row r="37" spans="2:10" ht="12.75">
      <c r="B37" s="10"/>
      <c r="J37" s="11"/>
    </row>
    <row r="38" spans="2:10" ht="12.75">
      <c r="B38" s="10"/>
      <c r="J38" s="11"/>
    </row>
    <row r="39" spans="2:10" ht="12.75">
      <c r="B39" s="10"/>
      <c r="J39" s="11"/>
    </row>
    <row r="40" spans="2:10" ht="12.75">
      <c r="B40" s="10"/>
      <c r="J40" s="11"/>
    </row>
    <row r="41" spans="2:10" ht="12.75">
      <c r="B41" s="10"/>
      <c r="J41" s="11"/>
    </row>
    <row r="42" spans="2:10" ht="12.75">
      <c r="B42" s="10"/>
      <c r="J42" s="11"/>
    </row>
    <row r="43" spans="2:10" ht="12.75">
      <c r="B43" s="10"/>
      <c r="J43" s="11"/>
    </row>
    <row r="44" spans="2:10" ht="12.75">
      <c r="B44" s="10"/>
      <c r="J44" s="11"/>
    </row>
    <row r="45" spans="2:10" ht="12.75">
      <c r="B45" s="10"/>
      <c r="J45" s="11"/>
    </row>
    <row r="46" spans="2:10" ht="12.75">
      <c r="B46" s="10"/>
      <c r="J46" s="11"/>
    </row>
    <row r="47" spans="2:10" ht="12.75">
      <c r="B47" s="10"/>
      <c r="J47" s="11"/>
    </row>
    <row r="48" spans="2:10" ht="12.75">
      <c r="B48" s="10"/>
      <c r="J48" s="11"/>
    </row>
    <row r="49" spans="2:10" ht="12.75">
      <c r="B49" s="10"/>
      <c r="J49" s="11"/>
    </row>
    <row r="50" spans="2:10" ht="12.75">
      <c r="B50" s="10"/>
      <c r="J50" s="11"/>
    </row>
    <row r="51" spans="2:10" ht="12.75">
      <c r="B51" s="10"/>
      <c r="J51" s="11"/>
    </row>
    <row r="52" spans="2:10" ht="12.75">
      <c r="B52" s="10"/>
      <c r="J52" s="11"/>
    </row>
    <row r="53" spans="2:10" ht="12.75">
      <c r="B53" s="10"/>
      <c r="J53" s="11"/>
    </row>
    <row r="54" spans="2:10" ht="12.75">
      <c r="B54" s="10"/>
      <c r="J54" s="11"/>
    </row>
    <row r="55" spans="2:10" ht="12.75">
      <c r="B55" s="10"/>
      <c r="J55" s="11"/>
    </row>
    <row r="56" spans="2:10" ht="12.75">
      <c r="B56" s="10"/>
      <c r="J56" s="11"/>
    </row>
    <row r="57" spans="2:10" ht="12.75">
      <c r="B57" s="10"/>
      <c r="J57" s="11"/>
    </row>
    <row r="58" spans="2:10" ht="12.75">
      <c r="B58" s="10"/>
      <c r="J58" s="11"/>
    </row>
    <row r="59" spans="2:10" ht="12.75">
      <c r="B59" s="10"/>
      <c r="J59" s="11"/>
    </row>
    <row r="60" spans="2:10" ht="12.75">
      <c r="B60" s="10"/>
      <c r="J60" s="11"/>
    </row>
    <row r="61" spans="2:10" ht="13.5" thickBot="1">
      <c r="B61" s="12"/>
      <c r="C61" s="13"/>
      <c r="D61" s="13"/>
      <c r="E61" s="13"/>
      <c r="F61" s="13"/>
      <c r="G61" s="13"/>
      <c r="H61" s="13"/>
      <c r="I61" s="13"/>
      <c r="J61" s="14"/>
    </row>
  </sheetData>
  <sheetProtection/>
  <mergeCells count="5">
    <mergeCell ref="B2:D6"/>
    <mergeCell ref="E2:J3"/>
    <mergeCell ref="E4:J4"/>
    <mergeCell ref="E5:G6"/>
    <mergeCell ref="H5:J6"/>
  </mergeCells>
  <printOptions horizontalCentered="1" verticalCentered="1"/>
  <pageMargins left="0.7874015748031497" right="0.7874015748031497" top="0.15748031496062992" bottom="0.15748031496062992" header="0.15748031496062992" footer="0.15748031496062992"/>
  <pageSetup fitToHeight="1" fitToWidth="1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1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1" max="16384" width="9.140625" style="3" customWidth="1"/>
  </cols>
  <sheetData>
    <row r="1" ht="13.5" thickBot="1"/>
    <row r="2" spans="2:10" ht="12.75">
      <c r="B2" s="21"/>
      <c r="C2" s="22"/>
      <c r="D2" s="23"/>
      <c r="E2" s="29" t="s">
        <v>11</v>
      </c>
      <c r="F2" s="30"/>
      <c r="G2" s="30"/>
      <c r="H2" s="30"/>
      <c r="I2" s="30"/>
      <c r="J2" s="31"/>
    </row>
    <row r="3" spans="2:10" ht="12.75">
      <c r="B3" s="24"/>
      <c r="C3" s="20"/>
      <c r="D3" s="25"/>
      <c r="E3" s="32"/>
      <c r="F3" s="33"/>
      <c r="G3" s="33"/>
      <c r="H3" s="33"/>
      <c r="I3" s="33"/>
      <c r="J3" s="34"/>
    </row>
    <row r="4" spans="2:10" ht="15.75">
      <c r="B4" s="24"/>
      <c r="C4" s="20"/>
      <c r="D4" s="25"/>
      <c r="E4" s="35" t="s">
        <v>81</v>
      </c>
      <c r="F4" s="36"/>
      <c r="G4" s="36"/>
      <c r="H4" s="36"/>
      <c r="I4" s="36"/>
      <c r="J4" s="37"/>
    </row>
    <row r="5" spans="2:10" ht="12.75">
      <c r="B5" s="24"/>
      <c r="C5" s="20"/>
      <c r="D5" s="25"/>
      <c r="E5" s="38" t="s">
        <v>12</v>
      </c>
      <c r="F5" s="39"/>
      <c r="G5" s="39"/>
      <c r="H5" s="42" t="str">
        <f>'Métrico - Imperial'!C2</f>
        <v>HT-76</v>
      </c>
      <c r="I5" s="42"/>
      <c r="J5" s="43"/>
    </row>
    <row r="6" spans="2:10" ht="13.5" thickBot="1">
      <c r="B6" s="26"/>
      <c r="C6" s="27"/>
      <c r="D6" s="28"/>
      <c r="E6" s="40"/>
      <c r="F6" s="41"/>
      <c r="G6" s="41"/>
      <c r="H6" s="44"/>
      <c r="I6" s="44"/>
      <c r="J6" s="45"/>
    </row>
    <row r="7" spans="2:10" ht="12.75">
      <c r="B7" s="10"/>
      <c r="J7" s="11"/>
    </row>
    <row r="8" spans="2:10" ht="12.75">
      <c r="B8" s="10"/>
      <c r="J8" s="11"/>
    </row>
    <row r="9" spans="2:10" ht="12.75">
      <c r="B9" s="10"/>
      <c r="J9" s="11"/>
    </row>
    <row r="10" spans="2:10" ht="12.75">
      <c r="B10" s="10"/>
      <c r="J10" s="11"/>
    </row>
    <row r="11" spans="2:10" ht="12.75">
      <c r="B11" s="10"/>
      <c r="J11" s="11"/>
    </row>
    <row r="12" spans="2:10" ht="12.75">
      <c r="B12" s="10"/>
      <c r="J12" s="11"/>
    </row>
    <row r="13" spans="2:10" ht="12.75">
      <c r="B13" s="10"/>
      <c r="J13" s="11"/>
    </row>
    <row r="14" spans="2:10" ht="12.75">
      <c r="B14" s="10"/>
      <c r="J14" s="11"/>
    </row>
    <row r="15" spans="2:10" ht="12.75">
      <c r="B15" s="10"/>
      <c r="J15" s="11"/>
    </row>
    <row r="16" spans="2:10" ht="12.75">
      <c r="B16" s="10"/>
      <c r="J16" s="11"/>
    </row>
    <row r="17" spans="2:10" ht="12.75">
      <c r="B17" s="10"/>
      <c r="J17" s="11"/>
    </row>
    <row r="18" spans="2:10" ht="12.75">
      <c r="B18" s="10"/>
      <c r="J18" s="11"/>
    </row>
    <row r="19" spans="2:10" ht="12.75">
      <c r="B19" s="10"/>
      <c r="J19" s="11"/>
    </row>
    <row r="20" spans="2:10" ht="12.75">
      <c r="B20" s="10"/>
      <c r="J20" s="11"/>
    </row>
    <row r="21" spans="2:10" ht="12.75">
      <c r="B21" s="10"/>
      <c r="J21" s="11"/>
    </row>
    <row r="22" spans="2:10" ht="12.75">
      <c r="B22" s="10"/>
      <c r="J22" s="11"/>
    </row>
    <row r="23" spans="2:10" ht="12.75">
      <c r="B23" s="10"/>
      <c r="J23" s="11"/>
    </row>
    <row r="24" spans="2:10" ht="12.75">
      <c r="B24" s="10"/>
      <c r="J24" s="11"/>
    </row>
    <row r="25" spans="2:10" ht="12.75">
      <c r="B25" s="10"/>
      <c r="J25" s="11"/>
    </row>
    <row r="26" spans="2:10" ht="12.75">
      <c r="B26" s="10"/>
      <c r="J26" s="11"/>
    </row>
    <row r="27" spans="2:10" ht="12.75">
      <c r="B27" s="10"/>
      <c r="J27" s="11"/>
    </row>
    <row r="28" spans="2:10" ht="12.75">
      <c r="B28" s="10"/>
      <c r="J28" s="11"/>
    </row>
    <row r="29" spans="2:10" ht="12.75">
      <c r="B29" s="10"/>
      <c r="J29" s="11"/>
    </row>
    <row r="30" spans="2:10" ht="12.75">
      <c r="B30" s="10"/>
      <c r="J30" s="11"/>
    </row>
    <row r="31" spans="2:10" ht="12.75">
      <c r="B31" s="10"/>
      <c r="J31" s="11"/>
    </row>
    <row r="32" spans="2:10" ht="12.75">
      <c r="B32" s="10"/>
      <c r="J32" s="11"/>
    </row>
    <row r="33" spans="2:10" ht="12.75">
      <c r="B33" s="10"/>
      <c r="J33" s="11"/>
    </row>
    <row r="34" spans="2:10" ht="12.75">
      <c r="B34" s="10"/>
      <c r="J34" s="11"/>
    </row>
    <row r="35" spans="2:10" ht="12.75">
      <c r="B35" s="10"/>
      <c r="J35" s="11"/>
    </row>
    <row r="36" spans="2:10" ht="12.75">
      <c r="B36" s="10"/>
      <c r="J36" s="11"/>
    </row>
    <row r="37" spans="2:10" ht="12.75">
      <c r="B37" s="10"/>
      <c r="J37" s="11"/>
    </row>
    <row r="38" spans="2:10" ht="12.75">
      <c r="B38" s="10"/>
      <c r="J38" s="11"/>
    </row>
    <row r="39" spans="2:10" ht="12.75">
      <c r="B39" s="10"/>
      <c r="J39" s="11"/>
    </row>
    <row r="40" spans="2:10" ht="12.75">
      <c r="B40" s="10"/>
      <c r="J40" s="11"/>
    </row>
    <row r="41" spans="2:10" ht="12.75">
      <c r="B41" s="10"/>
      <c r="J41" s="11"/>
    </row>
    <row r="42" spans="2:10" ht="12.75">
      <c r="B42" s="10"/>
      <c r="J42" s="11"/>
    </row>
    <row r="43" spans="2:10" ht="12.75">
      <c r="B43" s="10"/>
      <c r="J43" s="11"/>
    </row>
    <row r="44" spans="2:10" ht="12.75">
      <c r="B44" s="10"/>
      <c r="J44" s="11"/>
    </row>
    <row r="45" spans="2:10" ht="12.75">
      <c r="B45" s="10"/>
      <c r="J45" s="11"/>
    </row>
    <row r="46" spans="2:10" ht="12.75">
      <c r="B46" s="10"/>
      <c r="J46" s="11"/>
    </row>
    <row r="47" spans="2:10" ht="12.75">
      <c r="B47" s="10"/>
      <c r="J47" s="11"/>
    </row>
    <row r="48" spans="2:10" ht="12.75">
      <c r="B48" s="10"/>
      <c r="J48" s="11"/>
    </row>
    <row r="49" spans="2:10" ht="12.75">
      <c r="B49" s="10"/>
      <c r="J49" s="11"/>
    </row>
    <row r="50" spans="2:10" ht="12.75">
      <c r="B50" s="10"/>
      <c r="J50" s="11"/>
    </row>
    <row r="51" spans="2:10" ht="12.75">
      <c r="B51" s="10"/>
      <c r="J51" s="11"/>
    </row>
    <row r="52" spans="2:10" ht="12.75">
      <c r="B52" s="10"/>
      <c r="J52" s="11"/>
    </row>
    <row r="53" spans="2:10" ht="12.75">
      <c r="B53" s="10"/>
      <c r="J53" s="11"/>
    </row>
    <row r="54" spans="2:10" ht="12.75">
      <c r="B54" s="10"/>
      <c r="J54" s="11"/>
    </row>
    <row r="55" spans="2:10" ht="12.75">
      <c r="B55" s="10"/>
      <c r="J55" s="11"/>
    </row>
    <row r="56" spans="2:10" ht="12.75">
      <c r="B56" s="10"/>
      <c r="J56" s="11"/>
    </row>
    <row r="57" spans="2:10" ht="12.75">
      <c r="B57" s="10"/>
      <c r="J57" s="11"/>
    </row>
    <row r="58" spans="2:10" ht="12.75">
      <c r="B58" s="10"/>
      <c r="J58" s="11"/>
    </row>
    <row r="59" spans="2:10" ht="12.75">
      <c r="B59" s="10"/>
      <c r="J59" s="11"/>
    </row>
    <row r="60" spans="2:10" ht="12.75">
      <c r="B60" s="10"/>
      <c r="J60" s="11"/>
    </row>
    <row r="61" spans="2:10" ht="13.5" thickBot="1">
      <c r="B61" s="12"/>
      <c r="C61" s="13"/>
      <c r="D61" s="13"/>
      <c r="E61" s="13"/>
      <c r="F61" s="13"/>
      <c r="G61" s="13"/>
      <c r="H61" s="13"/>
      <c r="I61" s="13"/>
      <c r="J61" s="14"/>
    </row>
  </sheetData>
  <sheetProtection password="CF4E" sheet="1"/>
  <mergeCells count="5">
    <mergeCell ref="B2:D6"/>
    <mergeCell ref="E2:J3"/>
    <mergeCell ref="E4:J4"/>
    <mergeCell ref="E5:G6"/>
    <mergeCell ref="H5:J6"/>
  </mergeCells>
  <printOptions horizontalCentered="1" verticalCentered="1"/>
  <pageMargins left="0.7874015748031497" right="0.7874015748031497" top="0.17" bottom="0.17" header="0.17" footer="0.17"/>
  <pageSetup fitToHeight="1" fitToWidth="1" horizontalDpi="600" verticalDpi="600" orientation="portrait" paperSize="9" r:id="rId3"/>
  <headerFooter alignWithMargins="0">
    <oddFooter>&amp;R&amp;F Revised: September 2005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1"/>
  <sheetViews>
    <sheetView showGridLines="0" zoomScalePageLayoutView="0" workbookViewId="0" topLeftCell="A1">
      <selection activeCell="P29" sqref="P29"/>
    </sheetView>
  </sheetViews>
  <sheetFormatPr defaultColWidth="9.140625" defaultRowHeight="12.75"/>
  <cols>
    <col min="1" max="16384" width="9.140625" style="3" customWidth="1"/>
  </cols>
  <sheetData>
    <row r="1" ht="13.5" thickBot="1"/>
    <row r="2" spans="2:10" ht="12.75">
      <c r="B2" s="21"/>
      <c r="C2" s="22"/>
      <c r="D2" s="23"/>
      <c r="E2" s="29" t="s">
        <v>14</v>
      </c>
      <c r="F2" s="30"/>
      <c r="G2" s="30"/>
      <c r="H2" s="30"/>
      <c r="I2" s="30"/>
      <c r="J2" s="31"/>
    </row>
    <row r="3" spans="2:10" ht="12.75">
      <c r="B3" s="24"/>
      <c r="C3" s="20"/>
      <c r="D3" s="25"/>
      <c r="E3" s="32"/>
      <c r="F3" s="33"/>
      <c r="G3" s="33"/>
      <c r="H3" s="33"/>
      <c r="I3" s="33"/>
      <c r="J3" s="34"/>
    </row>
    <row r="4" spans="2:10" ht="15.75">
      <c r="B4" s="24"/>
      <c r="C4" s="20"/>
      <c r="D4" s="25"/>
      <c r="E4" s="35" t="s">
        <v>15</v>
      </c>
      <c r="F4" s="36"/>
      <c r="G4" s="36"/>
      <c r="H4" s="36"/>
      <c r="I4" s="36"/>
      <c r="J4" s="37"/>
    </row>
    <row r="5" spans="2:10" ht="12.75">
      <c r="B5" s="24"/>
      <c r="C5" s="20"/>
      <c r="D5" s="25"/>
      <c r="E5" s="38" t="s">
        <v>16</v>
      </c>
      <c r="F5" s="39"/>
      <c r="G5" s="39"/>
      <c r="H5" s="42" t="str">
        <f>'Métrico - Imperial'!C2</f>
        <v>HT-76</v>
      </c>
      <c r="I5" s="42"/>
      <c r="J5" s="43"/>
    </row>
    <row r="6" spans="2:10" ht="13.5" thickBot="1">
      <c r="B6" s="26"/>
      <c r="C6" s="27"/>
      <c r="D6" s="28"/>
      <c r="E6" s="40"/>
      <c r="F6" s="41"/>
      <c r="G6" s="41"/>
      <c r="H6" s="44"/>
      <c r="I6" s="44"/>
      <c r="J6" s="45"/>
    </row>
    <row r="7" spans="2:10" ht="12.75">
      <c r="B7" s="10"/>
      <c r="J7" s="11"/>
    </row>
    <row r="8" spans="2:10" ht="12.75">
      <c r="B8" s="10"/>
      <c r="J8" s="11"/>
    </row>
    <row r="9" spans="2:10" ht="12.75">
      <c r="B9" s="10"/>
      <c r="J9" s="11"/>
    </row>
    <row r="10" spans="2:10" ht="12.75">
      <c r="B10" s="10"/>
      <c r="J10" s="11"/>
    </row>
    <row r="11" spans="2:10" ht="12.75">
      <c r="B11" s="10"/>
      <c r="J11" s="11"/>
    </row>
    <row r="12" spans="2:10" ht="12.75">
      <c r="B12" s="10"/>
      <c r="J12" s="11"/>
    </row>
    <row r="13" spans="2:10" ht="12.75">
      <c r="B13" s="10"/>
      <c r="J13" s="11"/>
    </row>
    <row r="14" spans="2:10" ht="12.75">
      <c r="B14" s="10"/>
      <c r="J14" s="11"/>
    </row>
    <row r="15" spans="2:10" ht="12.75">
      <c r="B15" s="10"/>
      <c r="J15" s="11"/>
    </row>
    <row r="16" spans="2:10" ht="12.75">
      <c r="B16" s="10"/>
      <c r="J16" s="11"/>
    </row>
    <row r="17" spans="2:10" ht="12.75">
      <c r="B17" s="10"/>
      <c r="J17" s="11"/>
    </row>
    <row r="18" spans="2:10" ht="12.75">
      <c r="B18" s="10"/>
      <c r="J18" s="11"/>
    </row>
    <row r="19" spans="2:10" ht="12.75">
      <c r="B19" s="10"/>
      <c r="J19" s="11"/>
    </row>
    <row r="20" spans="2:10" ht="12.75">
      <c r="B20" s="10"/>
      <c r="J20" s="11"/>
    </row>
    <row r="21" spans="2:10" ht="12.75">
      <c r="B21" s="10"/>
      <c r="J21" s="11"/>
    </row>
    <row r="22" spans="2:10" ht="12.75">
      <c r="B22" s="10"/>
      <c r="J22" s="11"/>
    </row>
    <row r="23" spans="2:10" ht="12.75">
      <c r="B23" s="10"/>
      <c r="J23" s="11"/>
    </row>
    <row r="24" spans="2:10" ht="12.75">
      <c r="B24" s="10"/>
      <c r="J24" s="11"/>
    </row>
    <row r="25" spans="2:10" ht="12.75">
      <c r="B25" s="10"/>
      <c r="J25" s="11"/>
    </row>
    <row r="26" spans="2:10" ht="12.75">
      <c r="B26" s="10"/>
      <c r="J26" s="11"/>
    </row>
    <row r="27" spans="2:10" ht="12.75">
      <c r="B27" s="10"/>
      <c r="J27" s="11"/>
    </row>
    <row r="28" spans="2:10" ht="12.75">
      <c r="B28" s="10"/>
      <c r="J28" s="11"/>
    </row>
    <row r="29" spans="2:10" ht="12.75">
      <c r="B29" s="10"/>
      <c r="J29" s="11"/>
    </row>
    <row r="30" spans="2:10" ht="12.75">
      <c r="B30" s="10"/>
      <c r="J30" s="11"/>
    </row>
    <row r="31" spans="2:10" ht="12.75">
      <c r="B31" s="10"/>
      <c r="J31" s="11"/>
    </row>
    <row r="32" spans="2:10" ht="12.75">
      <c r="B32" s="10"/>
      <c r="J32" s="11"/>
    </row>
    <row r="33" spans="2:10" ht="12.75">
      <c r="B33" s="10"/>
      <c r="J33" s="11"/>
    </row>
    <row r="34" spans="2:10" ht="12.75">
      <c r="B34" s="10"/>
      <c r="J34" s="11"/>
    </row>
    <row r="35" spans="2:10" ht="12.75">
      <c r="B35" s="10"/>
      <c r="J35" s="11"/>
    </row>
    <row r="36" spans="2:10" ht="12.75">
      <c r="B36" s="10"/>
      <c r="J36" s="11"/>
    </row>
    <row r="37" spans="2:10" ht="12.75">
      <c r="B37" s="10"/>
      <c r="J37" s="11"/>
    </row>
    <row r="38" spans="2:10" ht="12.75">
      <c r="B38" s="10"/>
      <c r="J38" s="11"/>
    </row>
    <row r="39" spans="2:10" ht="12.75">
      <c r="B39" s="10"/>
      <c r="J39" s="11"/>
    </row>
    <row r="40" spans="2:10" ht="12.75">
      <c r="B40" s="10"/>
      <c r="J40" s="11"/>
    </row>
    <row r="41" spans="2:10" ht="12.75">
      <c r="B41" s="10"/>
      <c r="J41" s="11"/>
    </row>
    <row r="42" spans="2:10" ht="12.75">
      <c r="B42" s="10"/>
      <c r="J42" s="11"/>
    </row>
    <row r="43" spans="2:10" ht="12.75">
      <c r="B43" s="10"/>
      <c r="J43" s="11"/>
    </row>
    <row r="44" spans="2:10" ht="12.75">
      <c r="B44" s="10"/>
      <c r="J44" s="11"/>
    </row>
    <row r="45" spans="2:10" ht="12.75">
      <c r="B45" s="10"/>
      <c r="J45" s="11"/>
    </row>
    <row r="46" spans="2:10" ht="12.75">
      <c r="B46" s="10"/>
      <c r="J46" s="11"/>
    </row>
    <row r="47" spans="2:10" ht="12.75">
      <c r="B47" s="10"/>
      <c r="J47" s="11"/>
    </row>
    <row r="48" spans="2:10" ht="12.75">
      <c r="B48" s="10"/>
      <c r="J48" s="11"/>
    </row>
    <row r="49" spans="2:10" ht="12.75">
      <c r="B49" s="10"/>
      <c r="J49" s="11"/>
    </row>
    <row r="50" spans="2:10" ht="12.75">
      <c r="B50" s="10"/>
      <c r="J50" s="11"/>
    </row>
    <row r="51" spans="2:10" ht="12.75">
      <c r="B51" s="10"/>
      <c r="J51" s="11"/>
    </row>
    <row r="52" spans="2:10" ht="12.75">
      <c r="B52" s="10"/>
      <c r="J52" s="11"/>
    </row>
    <row r="53" spans="2:10" ht="12.75">
      <c r="B53" s="10"/>
      <c r="J53" s="11"/>
    </row>
    <row r="54" spans="2:10" ht="12.75">
      <c r="B54" s="10"/>
      <c r="J54" s="11"/>
    </row>
    <row r="55" spans="2:10" ht="12.75">
      <c r="B55" s="10"/>
      <c r="J55" s="11"/>
    </row>
    <row r="56" spans="2:10" ht="12.75">
      <c r="B56" s="10"/>
      <c r="J56" s="11"/>
    </row>
    <row r="57" spans="2:10" ht="12.75">
      <c r="B57" s="10"/>
      <c r="J57" s="11"/>
    </row>
    <row r="58" spans="2:10" ht="12.75">
      <c r="B58" s="10"/>
      <c r="J58" s="11"/>
    </row>
    <row r="59" spans="2:10" ht="12.75">
      <c r="B59" s="10"/>
      <c r="J59" s="11"/>
    </row>
    <row r="60" spans="2:10" ht="12.75">
      <c r="B60" s="10"/>
      <c r="J60" s="11"/>
    </row>
    <row r="61" spans="2:10" ht="13.5" thickBot="1">
      <c r="B61" s="12"/>
      <c r="C61" s="13"/>
      <c r="D61" s="13"/>
      <c r="E61" s="13"/>
      <c r="F61" s="13"/>
      <c r="G61" s="13"/>
      <c r="H61" s="13"/>
      <c r="I61" s="13"/>
      <c r="J61" s="14"/>
    </row>
  </sheetData>
  <sheetProtection password="CF4E" sheet="1"/>
  <mergeCells count="5">
    <mergeCell ref="B2:D6"/>
    <mergeCell ref="E2:J3"/>
    <mergeCell ref="E4:J4"/>
    <mergeCell ref="E5:G6"/>
    <mergeCell ref="H5:J6"/>
  </mergeCells>
  <printOptions horizontalCentered="1" verticalCentered="1"/>
  <pageMargins left="0.7874015748031497" right="0.7874015748031497" top="0.17" bottom="0.17" header="0.17" footer="0.17"/>
  <pageSetup fitToHeight="1" fitToWidth="1" horizontalDpi="600" verticalDpi="600" orientation="portrait" paperSize="9" r:id="rId3"/>
  <headerFooter alignWithMargins="0">
    <oddFooter>&amp;R&amp;F Revised: September 2005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1"/>
  <sheetViews>
    <sheetView showGridLines="0" zoomScalePageLayoutView="0" workbookViewId="0" topLeftCell="A1">
      <selection activeCell="N47" sqref="N47"/>
    </sheetView>
  </sheetViews>
  <sheetFormatPr defaultColWidth="9.140625" defaultRowHeight="12.75"/>
  <cols>
    <col min="1" max="16384" width="9.140625" style="3" customWidth="1"/>
  </cols>
  <sheetData>
    <row r="1" ht="13.5" thickBot="1"/>
    <row r="2" spans="2:10" ht="12.75">
      <c r="B2" s="21"/>
      <c r="C2" s="22"/>
      <c r="D2" s="23"/>
      <c r="E2" s="29" t="s">
        <v>14</v>
      </c>
      <c r="F2" s="30"/>
      <c r="G2" s="30"/>
      <c r="H2" s="30"/>
      <c r="I2" s="30"/>
      <c r="J2" s="31"/>
    </row>
    <row r="3" spans="2:10" ht="12.75">
      <c r="B3" s="24"/>
      <c r="C3" s="20"/>
      <c r="D3" s="25"/>
      <c r="E3" s="32"/>
      <c r="F3" s="33"/>
      <c r="G3" s="33"/>
      <c r="H3" s="33"/>
      <c r="I3" s="33"/>
      <c r="J3" s="34"/>
    </row>
    <row r="4" spans="2:10" ht="15.75">
      <c r="B4" s="24"/>
      <c r="C4" s="20"/>
      <c r="D4" s="25"/>
      <c r="E4" s="35" t="s">
        <v>15</v>
      </c>
      <c r="F4" s="36"/>
      <c r="G4" s="36"/>
      <c r="H4" s="36"/>
      <c r="I4" s="36"/>
      <c r="J4" s="37"/>
    </row>
    <row r="5" spans="2:10" ht="12.75">
      <c r="B5" s="24"/>
      <c r="C5" s="20"/>
      <c r="D5" s="25"/>
      <c r="E5" s="38" t="s">
        <v>16</v>
      </c>
      <c r="F5" s="39"/>
      <c r="G5" s="39"/>
      <c r="H5" s="42" t="str">
        <f>'Métrico - Imperial'!C2</f>
        <v>HT-76</v>
      </c>
      <c r="I5" s="42"/>
      <c r="J5" s="43"/>
    </row>
    <row r="6" spans="2:10" ht="13.5" thickBot="1">
      <c r="B6" s="26"/>
      <c r="C6" s="27"/>
      <c r="D6" s="28"/>
      <c r="E6" s="40"/>
      <c r="F6" s="41"/>
      <c r="G6" s="41"/>
      <c r="H6" s="44"/>
      <c r="I6" s="44"/>
      <c r="J6" s="45"/>
    </row>
    <row r="7" spans="2:10" ht="12.75">
      <c r="B7" s="10"/>
      <c r="J7" s="11"/>
    </row>
    <row r="8" spans="2:10" ht="12.75">
      <c r="B8" s="10"/>
      <c r="J8" s="11"/>
    </row>
    <row r="9" spans="2:10" ht="12.75">
      <c r="B9" s="10"/>
      <c r="J9" s="11"/>
    </row>
    <row r="10" spans="2:10" ht="12.75">
      <c r="B10" s="10"/>
      <c r="J10" s="11"/>
    </row>
    <row r="11" spans="2:10" ht="12.75">
      <c r="B11" s="10"/>
      <c r="J11" s="11"/>
    </row>
    <row r="12" spans="2:10" ht="12.75">
      <c r="B12" s="10"/>
      <c r="J12" s="11"/>
    </row>
    <row r="13" spans="2:10" ht="12.75">
      <c r="B13" s="10"/>
      <c r="J13" s="11"/>
    </row>
    <row r="14" spans="2:10" ht="12.75">
      <c r="B14" s="10"/>
      <c r="J14" s="11"/>
    </row>
    <row r="15" spans="2:10" ht="12.75">
      <c r="B15" s="10"/>
      <c r="J15" s="11"/>
    </row>
    <row r="16" spans="2:10" ht="12.75">
      <c r="B16" s="10"/>
      <c r="J16" s="11"/>
    </row>
    <row r="17" spans="2:10" ht="12.75">
      <c r="B17" s="10"/>
      <c r="J17" s="11"/>
    </row>
    <row r="18" spans="2:10" ht="12.75">
      <c r="B18" s="10"/>
      <c r="J18" s="11"/>
    </row>
    <row r="19" spans="2:10" ht="12.75">
      <c r="B19" s="10"/>
      <c r="J19" s="11"/>
    </row>
    <row r="20" spans="2:10" ht="12.75">
      <c r="B20" s="10"/>
      <c r="J20" s="11"/>
    </row>
    <row r="21" spans="2:10" ht="12.75">
      <c r="B21" s="10"/>
      <c r="J21" s="11"/>
    </row>
    <row r="22" spans="2:10" ht="12.75">
      <c r="B22" s="10"/>
      <c r="J22" s="11"/>
    </row>
    <row r="23" spans="2:10" ht="12.75">
      <c r="B23" s="10"/>
      <c r="J23" s="11"/>
    </row>
    <row r="24" spans="2:10" ht="12.75">
      <c r="B24" s="10"/>
      <c r="J24" s="11"/>
    </row>
    <row r="25" spans="2:10" ht="12.75">
      <c r="B25" s="10"/>
      <c r="J25" s="11"/>
    </row>
    <row r="26" spans="2:10" ht="12.75">
      <c r="B26" s="10"/>
      <c r="J26" s="11"/>
    </row>
    <row r="27" spans="2:10" ht="12.75">
      <c r="B27" s="10"/>
      <c r="J27" s="11"/>
    </row>
    <row r="28" spans="2:10" ht="12.75">
      <c r="B28" s="10"/>
      <c r="J28" s="11"/>
    </row>
    <row r="29" spans="2:10" ht="12.75">
      <c r="B29" s="10"/>
      <c r="J29" s="11"/>
    </row>
    <row r="30" spans="2:10" ht="12.75">
      <c r="B30" s="10"/>
      <c r="J30" s="11"/>
    </row>
    <row r="31" spans="2:10" ht="12.75">
      <c r="B31" s="10"/>
      <c r="J31" s="11"/>
    </row>
    <row r="32" spans="2:10" ht="12.75">
      <c r="B32" s="10"/>
      <c r="J32" s="11"/>
    </row>
    <row r="33" spans="2:10" ht="12.75">
      <c r="B33" s="10"/>
      <c r="J33" s="11"/>
    </row>
    <row r="34" spans="2:10" ht="12.75">
      <c r="B34" s="10"/>
      <c r="J34" s="11"/>
    </row>
    <row r="35" spans="2:10" ht="12.75">
      <c r="B35" s="10"/>
      <c r="J35" s="11"/>
    </row>
    <row r="36" spans="2:10" ht="12.75">
      <c r="B36" s="10"/>
      <c r="J36" s="11"/>
    </row>
    <row r="37" spans="2:10" ht="12.75">
      <c r="B37" s="10"/>
      <c r="J37" s="11"/>
    </row>
    <row r="38" spans="2:10" ht="12.75">
      <c r="B38" s="10"/>
      <c r="J38" s="11"/>
    </row>
    <row r="39" spans="2:10" ht="12.75">
      <c r="B39" s="10"/>
      <c r="J39" s="11"/>
    </row>
    <row r="40" spans="2:10" ht="12.75">
      <c r="B40" s="10"/>
      <c r="J40" s="11"/>
    </row>
    <row r="41" spans="2:10" ht="12.75">
      <c r="B41" s="10"/>
      <c r="J41" s="11"/>
    </row>
    <row r="42" spans="2:10" ht="12.75">
      <c r="B42" s="10"/>
      <c r="J42" s="11"/>
    </row>
    <row r="43" spans="2:10" ht="12.75">
      <c r="B43" s="10"/>
      <c r="J43" s="11"/>
    </row>
    <row r="44" spans="2:10" ht="12.75">
      <c r="B44" s="10"/>
      <c r="J44" s="11"/>
    </row>
    <row r="45" spans="2:10" ht="12.75">
      <c r="B45" s="10"/>
      <c r="J45" s="11"/>
    </row>
    <row r="46" spans="2:10" ht="12.75">
      <c r="B46" s="10"/>
      <c r="J46" s="11"/>
    </row>
    <row r="47" spans="2:10" ht="12.75">
      <c r="B47" s="10"/>
      <c r="J47" s="11"/>
    </row>
    <row r="48" spans="2:10" ht="12.75">
      <c r="B48" s="10"/>
      <c r="J48" s="11"/>
    </row>
    <row r="49" spans="2:10" ht="12.75">
      <c r="B49" s="10"/>
      <c r="J49" s="11"/>
    </row>
    <row r="50" spans="2:10" ht="12.75">
      <c r="B50" s="10"/>
      <c r="J50" s="11"/>
    </row>
    <row r="51" spans="2:10" ht="12.75">
      <c r="B51" s="10"/>
      <c r="J51" s="11"/>
    </row>
    <row r="52" spans="2:10" ht="12.75">
      <c r="B52" s="10"/>
      <c r="J52" s="11"/>
    </row>
    <row r="53" spans="2:10" ht="12.75">
      <c r="B53" s="10"/>
      <c r="J53" s="11"/>
    </row>
    <row r="54" spans="2:10" ht="12.75">
      <c r="B54" s="10"/>
      <c r="J54" s="11"/>
    </row>
    <row r="55" spans="2:10" ht="12.75">
      <c r="B55" s="10"/>
      <c r="J55" s="11"/>
    </row>
    <row r="56" spans="2:10" ht="12.75">
      <c r="B56" s="10"/>
      <c r="J56" s="11"/>
    </row>
    <row r="57" spans="2:10" ht="12.75">
      <c r="B57" s="10"/>
      <c r="J57" s="11"/>
    </row>
    <row r="58" spans="2:10" ht="12.75">
      <c r="B58" s="10"/>
      <c r="J58" s="11"/>
    </row>
    <row r="59" spans="2:10" ht="12.75">
      <c r="B59" s="10"/>
      <c r="J59" s="11"/>
    </row>
    <row r="60" spans="2:10" ht="12.75">
      <c r="B60" s="10"/>
      <c r="J60" s="11"/>
    </row>
    <row r="61" spans="2:10" ht="13.5" thickBot="1">
      <c r="B61" s="12"/>
      <c r="C61" s="13"/>
      <c r="D61" s="13"/>
      <c r="E61" s="13"/>
      <c r="F61" s="13"/>
      <c r="G61" s="13"/>
      <c r="H61" s="13"/>
      <c r="I61" s="13"/>
      <c r="J61" s="14"/>
    </row>
  </sheetData>
  <sheetProtection password="CF4E" sheet="1"/>
  <mergeCells count="5">
    <mergeCell ref="B2:D6"/>
    <mergeCell ref="E2:J3"/>
    <mergeCell ref="E4:J4"/>
    <mergeCell ref="E5:G6"/>
    <mergeCell ref="H5:J6"/>
  </mergeCells>
  <printOptions horizontalCentered="1" verticalCentered="1"/>
  <pageMargins left="0.7874015748031497" right="0.7874015748031497" top="0.17" bottom="0.17" header="0.17" footer="0.17"/>
  <pageSetup fitToHeight="1" fitToWidth="1" horizontalDpi="600" verticalDpi="600" orientation="portrait" paperSize="9" r:id="rId3"/>
  <headerFooter alignWithMargins="0">
    <oddFooter>&amp;R&amp;F Revised: September 2005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1"/>
  <sheetViews>
    <sheetView showGridLines="0" tabSelected="1" zoomScalePageLayoutView="0" workbookViewId="0" topLeftCell="A1">
      <selection activeCell="L12" sqref="L12"/>
    </sheetView>
  </sheetViews>
  <sheetFormatPr defaultColWidth="9.140625" defaultRowHeight="12.75"/>
  <cols>
    <col min="1" max="16384" width="9.140625" style="3" customWidth="1"/>
  </cols>
  <sheetData>
    <row r="1" ht="13.5" thickBot="1"/>
    <row r="2" spans="2:10" ht="12.75">
      <c r="B2" s="21"/>
      <c r="C2" s="22"/>
      <c r="D2" s="23"/>
      <c r="E2" s="29" t="s">
        <v>14</v>
      </c>
      <c r="F2" s="30"/>
      <c r="G2" s="30"/>
      <c r="H2" s="30"/>
      <c r="I2" s="30"/>
      <c r="J2" s="31"/>
    </row>
    <row r="3" spans="2:10" ht="12.75">
      <c r="B3" s="24"/>
      <c r="C3" s="20"/>
      <c r="D3" s="25"/>
      <c r="E3" s="32"/>
      <c r="F3" s="33"/>
      <c r="G3" s="33"/>
      <c r="H3" s="33"/>
      <c r="I3" s="33"/>
      <c r="J3" s="34"/>
    </row>
    <row r="4" spans="2:10" ht="15.75">
      <c r="B4" s="24"/>
      <c r="C4" s="20"/>
      <c r="D4" s="25"/>
      <c r="E4" s="35" t="s">
        <v>15</v>
      </c>
      <c r="F4" s="36"/>
      <c r="G4" s="36"/>
      <c r="H4" s="36"/>
      <c r="I4" s="36"/>
      <c r="J4" s="37"/>
    </row>
    <row r="5" spans="2:10" ht="12.75">
      <c r="B5" s="24"/>
      <c r="C5" s="20"/>
      <c r="D5" s="25"/>
      <c r="E5" s="38" t="s">
        <v>16</v>
      </c>
      <c r="F5" s="39"/>
      <c r="G5" s="39"/>
      <c r="H5" s="42" t="str">
        <f>'Métrico - Imperial'!C2</f>
        <v>HT-76</v>
      </c>
      <c r="I5" s="42"/>
      <c r="J5" s="43"/>
    </row>
    <row r="6" spans="2:10" ht="13.5" thickBot="1">
      <c r="B6" s="26"/>
      <c r="C6" s="27"/>
      <c r="D6" s="28"/>
      <c r="E6" s="40"/>
      <c r="F6" s="41"/>
      <c r="G6" s="41"/>
      <c r="H6" s="44"/>
      <c r="I6" s="44"/>
      <c r="J6" s="45"/>
    </row>
    <row r="7" spans="2:10" ht="12.75">
      <c r="B7" s="10"/>
      <c r="J7" s="11"/>
    </row>
    <row r="8" spans="2:10" ht="12.75">
      <c r="B8" s="10"/>
      <c r="J8" s="11"/>
    </row>
    <row r="9" spans="2:10" ht="12.75">
      <c r="B9" s="10"/>
      <c r="J9" s="11"/>
    </row>
    <row r="10" spans="2:10" ht="12.75">
      <c r="B10" s="10"/>
      <c r="J10" s="11"/>
    </row>
    <row r="11" spans="2:10" ht="12.75">
      <c r="B11" s="10"/>
      <c r="J11" s="11"/>
    </row>
    <row r="12" spans="2:10" ht="12.75">
      <c r="B12" s="10"/>
      <c r="J12" s="11"/>
    </row>
    <row r="13" spans="2:10" ht="12.75">
      <c r="B13" s="10"/>
      <c r="J13" s="11"/>
    </row>
    <row r="14" spans="2:10" ht="12.75">
      <c r="B14" s="10"/>
      <c r="J14" s="11"/>
    </row>
    <row r="15" spans="2:10" ht="12.75">
      <c r="B15" s="10"/>
      <c r="J15" s="11"/>
    </row>
    <row r="16" spans="2:10" ht="12.75">
      <c r="B16" s="10"/>
      <c r="J16" s="11"/>
    </row>
    <row r="17" spans="2:10" ht="12.75">
      <c r="B17" s="10"/>
      <c r="J17" s="11"/>
    </row>
    <row r="18" spans="2:10" ht="12.75">
      <c r="B18" s="10"/>
      <c r="J18" s="11"/>
    </row>
    <row r="19" spans="2:10" ht="12.75">
      <c r="B19" s="10"/>
      <c r="J19" s="11"/>
    </row>
    <row r="20" spans="2:10" ht="12.75">
      <c r="B20" s="10"/>
      <c r="J20" s="11"/>
    </row>
    <row r="21" spans="2:10" ht="12.75">
      <c r="B21" s="10"/>
      <c r="J21" s="11"/>
    </row>
    <row r="22" spans="2:10" ht="12.75">
      <c r="B22" s="10"/>
      <c r="J22" s="11"/>
    </row>
    <row r="23" spans="2:10" ht="12.75">
      <c r="B23" s="10"/>
      <c r="J23" s="11"/>
    </row>
    <row r="24" spans="2:10" ht="12.75">
      <c r="B24" s="10"/>
      <c r="J24" s="11"/>
    </row>
    <row r="25" spans="2:10" ht="12.75">
      <c r="B25" s="10"/>
      <c r="J25" s="11"/>
    </row>
    <row r="26" spans="2:10" ht="12.75">
      <c r="B26" s="10"/>
      <c r="J26" s="11"/>
    </row>
    <row r="27" spans="2:10" ht="12.75">
      <c r="B27" s="10"/>
      <c r="J27" s="11"/>
    </row>
    <row r="28" spans="2:10" ht="12.75">
      <c r="B28" s="10"/>
      <c r="J28" s="11"/>
    </row>
    <row r="29" spans="2:10" ht="12.75">
      <c r="B29" s="10"/>
      <c r="J29" s="11"/>
    </row>
    <row r="30" spans="2:10" ht="12.75">
      <c r="B30" s="10"/>
      <c r="J30" s="11"/>
    </row>
    <row r="31" spans="2:10" ht="12.75">
      <c r="B31" s="10"/>
      <c r="J31" s="11"/>
    </row>
    <row r="32" spans="2:10" ht="12.75">
      <c r="B32" s="10"/>
      <c r="J32" s="11"/>
    </row>
    <row r="33" spans="2:10" ht="12.75">
      <c r="B33" s="10"/>
      <c r="J33" s="11"/>
    </row>
    <row r="34" spans="2:10" ht="12.75">
      <c r="B34" s="10"/>
      <c r="J34" s="11"/>
    </row>
    <row r="35" spans="2:10" ht="12.75">
      <c r="B35" s="10"/>
      <c r="J35" s="11"/>
    </row>
    <row r="36" spans="2:10" ht="12.75">
      <c r="B36" s="10"/>
      <c r="J36" s="11"/>
    </row>
    <row r="37" spans="2:10" ht="12.75">
      <c r="B37" s="10"/>
      <c r="J37" s="11"/>
    </row>
    <row r="38" spans="2:10" ht="12.75">
      <c r="B38" s="10"/>
      <c r="J38" s="11"/>
    </row>
    <row r="39" spans="2:10" ht="12.75">
      <c r="B39" s="10"/>
      <c r="J39" s="11"/>
    </row>
    <row r="40" spans="2:10" ht="12.75">
      <c r="B40" s="10"/>
      <c r="J40" s="11"/>
    </row>
    <row r="41" spans="2:10" ht="12.75">
      <c r="B41" s="10"/>
      <c r="J41" s="11"/>
    </row>
    <row r="42" spans="2:10" ht="12.75">
      <c r="B42" s="10"/>
      <c r="J42" s="11"/>
    </row>
    <row r="43" spans="2:10" ht="12.75">
      <c r="B43" s="10"/>
      <c r="J43" s="11"/>
    </row>
    <row r="44" spans="2:10" ht="12.75">
      <c r="B44" s="10"/>
      <c r="J44" s="11"/>
    </row>
    <row r="45" spans="2:10" ht="12.75">
      <c r="B45" s="10"/>
      <c r="J45" s="11"/>
    </row>
    <row r="46" spans="2:10" ht="12.75">
      <c r="B46" s="10"/>
      <c r="J46" s="11"/>
    </row>
    <row r="47" spans="2:10" ht="12.75">
      <c r="B47" s="10"/>
      <c r="J47" s="11"/>
    </row>
    <row r="48" spans="2:10" ht="12.75">
      <c r="B48" s="10"/>
      <c r="J48" s="11"/>
    </row>
    <row r="49" spans="2:10" ht="12.75">
      <c r="B49" s="10"/>
      <c r="J49" s="11"/>
    </row>
    <row r="50" spans="2:10" ht="12.75">
      <c r="B50" s="10"/>
      <c r="J50" s="11"/>
    </row>
    <row r="51" spans="2:10" ht="12.75">
      <c r="B51" s="10"/>
      <c r="J51" s="11"/>
    </row>
    <row r="52" spans="2:10" ht="12.75">
      <c r="B52" s="10"/>
      <c r="J52" s="11"/>
    </row>
    <row r="53" spans="2:10" ht="12.75">
      <c r="B53" s="10"/>
      <c r="J53" s="11"/>
    </row>
    <row r="54" spans="2:10" ht="12.75">
      <c r="B54" s="10"/>
      <c r="J54" s="11"/>
    </row>
    <row r="55" spans="2:10" ht="12.75">
      <c r="B55" s="10"/>
      <c r="J55" s="11"/>
    </row>
    <row r="56" spans="2:10" ht="12.75">
      <c r="B56" s="10"/>
      <c r="J56" s="11"/>
    </row>
    <row r="57" spans="2:10" ht="12.75">
      <c r="B57" s="10"/>
      <c r="J57" s="11"/>
    </row>
    <row r="58" spans="2:10" ht="12.75">
      <c r="B58" s="10"/>
      <c r="J58" s="11"/>
    </row>
    <row r="59" spans="2:10" ht="12.75">
      <c r="B59" s="10"/>
      <c r="J59" s="11"/>
    </row>
    <row r="60" spans="2:10" ht="12.75">
      <c r="B60" s="10"/>
      <c r="J60" s="11"/>
    </row>
    <row r="61" spans="2:10" ht="13.5" thickBot="1">
      <c r="B61" s="12"/>
      <c r="C61" s="13"/>
      <c r="D61" s="13"/>
      <c r="E61" s="13"/>
      <c r="F61" s="13"/>
      <c r="G61" s="13"/>
      <c r="H61" s="13"/>
      <c r="I61" s="13"/>
      <c r="J61" s="14"/>
    </row>
  </sheetData>
  <sheetProtection password="CF4E" sheet="1"/>
  <mergeCells count="5">
    <mergeCell ref="B2:D6"/>
    <mergeCell ref="E2:J3"/>
    <mergeCell ref="E4:J4"/>
    <mergeCell ref="E5:G6"/>
    <mergeCell ref="H5:J6"/>
  </mergeCells>
  <printOptions horizontalCentered="1" verticalCentered="1"/>
  <pageMargins left="0.7874015748031497" right="0.7874015748031497" top="0.17" bottom="0.17" header="0.17" footer="0.17"/>
  <pageSetup fitToHeight="1" fitToWidth="1" horizontalDpi="600" verticalDpi="600" orientation="portrait" paperSize="9" r:id="rId3"/>
  <headerFooter alignWithMargins="0">
    <oddFooter>&amp;R&amp;F Revised: September 2005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Weatherford ind. e com.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cercatme</dc:creator>
  <cp:keywords/>
  <dc:description/>
  <cp:lastModifiedBy>Tom Male</cp:lastModifiedBy>
  <cp:lastPrinted>2019-03-12T19:21:08Z</cp:lastPrinted>
  <dcterms:created xsi:type="dcterms:W3CDTF">2005-09-29T12:46:55Z</dcterms:created>
  <dcterms:modified xsi:type="dcterms:W3CDTF">2020-01-09T16:06:11Z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